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rkshirewater.sharepoint.com/teams/BRITPR19/PR24/Waste Water Strategic Asset Mgt/PR24 FBP submission tables WW draft/1.3 CWW21/CWW21 WW COHORTING/USING LATEST GUIDANCE/For Audit 10 Aug 2023/Legacy sewers/"/>
    </mc:Choice>
  </mc:AlternateContent>
  <xr:revisionPtr revIDLastSave="0" documentId="8_{1E216EF3-02C9-46A8-8B66-14D9E9AEB342}" xr6:coauthVersionLast="47" xr6:coauthVersionMax="47" xr10:uidLastSave="{00000000-0000-0000-0000-000000000000}"/>
  <bookViews>
    <workbookView xWindow="-110" yWindow="-110" windowWidth="19420" windowHeight="10420" xr2:uid="{7FA8FFBE-3D4C-4960-B606-67E9FD1A25C2}"/>
  </bookViews>
  <sheets>
    <sheet name="Cohort analysis" sheetId="1" r:id="rId1"/>
    <sheet name="Pareto analysis" sheetId="2" r:id="rId2"/>
    <sheet name="Pareto chart" sheetId="3" r:id="rId3"/>
    <sheet name="Threshold calcs" sheetId="4" r:id="rId4"/>
  </sheets>
  <externalReferences>
    <externalReference r:id="rId5"/>
  </externalReferences>
  <definedNames>
    <definedName name="_xlnm._FilterDatabase" localSheetId="0" hidden="1">'Cohort analysis'!$A$2:$W$522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6" i="4"/>
  <c r="C5" i="4"/>
  <c r="C4" i="4"/>
  <c r="C3" i="4"/>
  <c r="D276" i="2"/>
  <c r="F276" i="2"/>
  <c r="D344" i="2"/>
  <c r="F344" i="2"/>
  <c r="D8" i="2"/>
  <c r="F8" i="2"/>
  <c r="D44" i="2"/>
  <c r="F44" i="2"/>
  <c r="D124" i="2"/>
  <c r="F124" i="2"/>
  <c r="D196" i="2"/>
  <c r="F196" i="2"/>
  <c r="D278" i="2"/>
  <c r="F278" i="2"/>
  <c r="D395" i="2"/>
  <c r="F395" i="2"/>
  <c r="D362" i="2"/>
  <c r="F362" i="2"/>
  <c r="D380" i="2"/>
  <c r="F380" i="2"/>
  <c r="D78" i="2"/>
  <c r="F78" i="2"/>
  <c r="D64" i="2"/>
  <c r="F64" i="2"/>
  <c r="D309" i="2"/>
  <c r="F309" i="2"/>
  <c r="D204" i="2"/>
  <c r="F204" i="2"/>
  <c r="D143" i="2"/>
  <c r="F143" i="2"/>
  <c r="D489" i="2"/>
  <c r="F489" i="2"/>
  <c r="D12" i="2"/>
  <c r="F12" i="2"/>
  <c r="D97" i="2"/>
  <c r="F97" i="2"/>
  <c r="D238" i="2"/>
  <c r="F238" i="2"/>
  <c r="D397" i="2"/>
  <c r="F397" i="2"/>
  <c r="D509" i="2"/>
  <c r="F509" i="2"/>
  <c r="D152" i="2"/>
  <c r="F152" i="2"/>
  <c r="D345" i="2"/>
  <c r="F345" i="2"/>
  <c r="D203" i="2"/>
  <c r="F203" i="2"/>
  <c r="D32" i="2"/>
  <c r="F32" i="2"/>
  <c r="D206" i="2"/>
  <c r="F206" i="2"/>
  <c r="D122" i="2"/>
  <c r="F122" i="2"/>
  <c r="D159" i="2"/>
  <c r="F159" i="2"/>
  <c r="D284" i="2"/>
  <c r="F284" i="2"/>
  <c r="D348" i="2"/>
  <c r="F348" i="2"/>
  <c r="D140" i="2"/>
  <c r="F140" i="2"/>
  <c r="D208" i="2"/>
  <c r="F208" i="2"/>
  <c r="D90" i="2"/>
  <c r="F90" i="2"/>
  <c r="D335" i="2"/>
  <c r="F335" i="2"/>
  <c r="D444" i="2"/>
  <c r="F444" i="2"/>
  <c r="D260" i="2"/>
  <c r="F260" i="2"/>
  <c r="D125" i="2"/>
  <c r="F125" i="2"/>
  <c r="D257" i="2"/>
  <c r="F257" i="2"/>
  <c r="D153" i="2"/>
  <c r="F153" i="2"/>
  <c r="D218" i="2"/>
  <c r="F218" i="2"/>
  <c r="D439" i="2"/>
  <c r="F439" i="2"/>
  <c r="D411" i="2"/>
  <c r="F411" i="2"/>
  <c r="D89" i="2"/>
  <c r="F89" i="2"/>
  <c r="D361" i="2"/>
  <c r="F361" i="2"/>
  <c r="D103" i="2"/>
  <c r="F103" i="2"/>
  <c r="D265" i="2"/>
  <c r="F265" i="2"/>
  <c r="D366" i="2"/>
  <c r="F366" i="2"/>
  <c r="D414" i="2"/>
  <c r="F414" i="2"/>
  <c r="D307" i="2"/>
  <c r="F307" i="2"/>
  <c r="D504" i="2"/>
  <c r="F504" i="2"/>
  <c r="D354" i="2"/>
  <c r="F354" i="2"/>
  <c r="D416" i="2"/>
  <c r="F416" i="2"/>
  <c r="D56" i="2"/>
  <c r="F56" i="2"/>
  <c r="D352" i="2"/>
  <c r="F352" i="2"/>
  <c r="D258" i="2"/>
  <c r="F258" i="2"/>
  <c r="D249" i="2"/>
  <c r="F249" i="2"/>
  <c r="D191" i="2"/>
  <c r="F191" i="2"/>
  <c r="D224" i="2"/>
  <c r="F224" i="2"/>
  <c r="D10" i="2"/>
  <c r="F10" i="2"/>
  <c r="D36" i="2"/>
  <c r="F36" i="2"/>
  <c r="D68" i="2"/>
  <c r="F68" i="2"/>
  <c r="D321" i="2"/>
  <c r="F321" i="2"/>
  <c r="D463" i="2"/>
  <c r="F463" i="2"/>
  <c r="D182" i="2"/>
  <c r="F182" i="2"/>
  <c r="D423" i="2"/>
  <c r="F423" i="2"/>
  <c r="D472" i="2"/>
  <c r="F472" i="2"/>
  <c r="D358" i="2"/>
  <c r="F358" i="2"/>
  <c r="D107" i="2"/>
  <c r="F107" i="2"/>
  <c r="D27" i="2"/>
  <c r="F27" i="2"/>
  <c r="D163" i="2"/>
  <c r="F163" i="2"/>
  <c r="D296" i="2"/>
  <c r="F296" i="2"/>
  <c r="D484" i="2"/>
  <c r="F484" i="2"/>
  <c r="D49" i="2"/>
  <c r="F49" i="2"/>
  <c r="D136" i="2"/>
  <c r="F136" i="2"/>
  <c r="D172" i="2"/>
  <c r="F172" i="2"/>
  <c r="D24" i="2"/>
  <c r="F24" i="2"/>
  <c r="D29" i="2"/>
  <c r="F29" i="2"/>
  <c r="D39" i="2"/>
  <c r="F39" i="2"/>
  <c r="D72" i="2"/>
  <c r="F72" i="2"/>
  <c r="D93" i="2"/>
  <c r="F93" i="2"/>
  <c r="D113" i="2"/>
  <c r="F113" i="2"/>
  <c r="D135" i="2"/>
  <c r="F135" i="2"/>
  <c r="D400" i="2"/>
  <c r="F400" i="2"/>
  <c r="D508" i="2"/>
  <c r="F508" i="2"/>
  <c r="D132" i="2"/>
  <c r="F132" i="2"/>
  <c r="D418" i="2"/>
  <c r="F418" i="2"/>
  <c r="D232" i="2"/>
  <c r="F232" i="2"/>
  <c r="D430" i="2"/>
  <c r="F430" i="2"/>
  <c r="D193" i="2"/>
  <c r="F193" i="2"/>
  <c r="D331" i="2"/>
  <c r="F331" i="2"/>
  <c r="D71" i="2"/>
  <c r="F71" i="2"/>
  <c r="D413" i="2"/>
  <c r="F413" i="2"/>
  <c r="D415" i="2"/>
  <c r="F415" i="2"/>
  <c r="D478" i="2"/>
  <c r="F478" i="2"/>
  <c r="D505" i="2"/>
  <c r="F505" i="2"/>
  <c r="D185" i="2"/>
  <c r="F185" i="2"/>
  <c r="D267" i="2"/>
  <c r="F267" i="2"/>
  <c r="D65" i="2"/>
  <c r="F65" i="2"/>
  <c r="D419" i="2"/>
  <c r="F419" i="2"/>
  <c r="D453" i="2"/>
  <c r="F453" i="2"/>
  <c r="D486" i="2"/>
  <c r="F486" i="2"/>
  <c r="D50" i="2"/>
  <c r="F50" i="2"/>
  <c r="D67" i="2"/>
  <c r="F67" i="2"/>
  <c r="D111" i="2"/>
  <c r="F111" i="2"/>
  <c r="D119" i="2"/>
  <c r="F119" i="2"/>
  <c r="D219" i="2"/>
  <c r="F219" i="2"/>
  <c r="D465" i="2"/>
  <c r="F465" i="2"/>
  <c r="D246" i="2"/>
  <c r="F246" i="2"/>
  <c r="D117" i="2"/>
  <c r="F117" i="2"/>
  <c r="D433" i="2"/>
  <c r="F433" i="2"/>
  <c r="D250" i="2"/>
  <c r="F250" i="2"/>
  <c r="D333" i="2"/>
  <c r="F333" i="2"/>
  <c r="D45" i="2"/>
  <c r="F45" i="2"/>
  <c r="D11" i="2"/>
  <c r="F11" i="2"/>
  <c r="D47" i="2"/>
  <c r="F47" i="2"/>
  <c r="D55" i="2"/>
  <c r="F55" i="2"/>
  <c r="D158" i="2"/>
  <c r="F158" i="2"/>
  <c r="D212" i="2"/>
  <c r="F212" i="2"/>
  <c r="D234" i="2"/>
  <c r="F234" i="2"/>
  <c r="D297" i="2"/>
  <c r="F297" i="2"/>
  <c r="D162" i="2"/>
  <c r="F162" i="2"/>
  <c r="D312" i="2"/>
  <c r="F312" i="2"/>
  <c r="D261" i="2"/>
  <c r="F261" i="2"/>
  <c r="D195" i="2"/>
  <c r="F195" i="2"/>
  <c r="D104" i="2"/>
  <c r="F104" i="2"/>
  <c r="D121" i="2"/>
  <c r="F121" i="2"/>
  <c r="D134" i="2"/>
  <c r="F134" i="2"/>
  <c r="D217" i="2"/>
  <c r="F217" i="2"/>
  <c r="D456" i="2"/>
  <c r="F456" i="2"/>
  <c r="D476" i="2"/>
  <c r="F476" i="2"/>
  <c r="D498" i="2"/>
  <c r="F498" i="2"/>
  <c r="D241" i="2"/>
  <c r="F241" i="2"/>
  <c r="D200" i="2"/>
  <c r="F200" i="2"/>
  <c r="D349" i="2"/>
  <c r="F349" i="2"/>
  <c r="D353" i="2"/>
  <c r="F353" i="2"/>
  <c r="D364" i="2"/>
  <c r="F364" i="2"/>
  <c r="D368" i="2"/>
  <c r="F368" i="2"/>
  <c r="D427" i="2"/>
  <c r="F427" i="2"/>
  <c r="D9" i="2"/>
  <c r="F9" i="2"/>
  <c r="D129" i="2"/>
  <c r="F129" i="2"/>
  <c r="D229" i="2"/>
  <c r="F229" i="2"/>
  <c r="D40" i="2"/>
  <c r="F40" i="2"/>
  <c r="D370" i="2"/>
  <c r="F370" i="2"/>
  <c r="D18" i="2"/>
  <c r="F18" i="2"/>
  <c r="D33" i="2"/>
  <c r="F33" i="2"/>
  <c r="D58" i="2"/>
  <c r="F58" i="2"/>
  <c r="D166" i="2"/>
  <c r="F166" i="2"/>
  <c r="D181" i="2"/>
  <c r="F181" i="2"/>
  <c r="D184" i="2"/>
  <c r="F184" i="2"/>
  <c r="D273" i="2"/>
  <c r="F273" i="2"/>
  <c r="D325" i="2"/>
  <c r="F325" i="2"/>
  <c r="D359" i="2"/>
  <c r="F359" i="2"/>
  <c r="D435" i="2"/>
  <c r="F435" i="2"/>
  <c r="D506" i="2"/>
  <c r="F506" i="2"/>
  <c r="D516" i="2"/>
  <c r="F516" i="2"/>
  <c r="D365" i="2"/>
  <c r="F365" i="2"/>
  <c r="D179" i="2"/>
  <c r="F179" i="2"/>
  <c r="D5" i="2"/>
  <c r="F5" i="2"/>
  <c r="D53" i="2"/>
  <c r="F53" i="2"/>
  <c r="D63" i="2"/>
  <c r="F63" i="2"/>
  <c r="D70" i="2"/>
  <c r="F70" i="2"/>
  <c r="D99" i="2"/>
  <c r="F99" i="2"/>
  <c r="D174" i="2"/>
  <c r="F174" i="2"/>
  <c r="D311" i="2"/>
  <c r="F311" i="2"/>
  <c r="D324" i="2"/>
  <c r="F324" i="2"/>
  <c r="D342" i="2"/>
  <c r="F342" i="2"/>
  <c r="D455" i="2"/>
  <c r="F455" i="2"/>
  <c r="D460" i="2"/>
  <c r="F460" i="2"/>
  <c r="D462" i="2"/>
  <c r="F462" i="2"/>
  <c r="D479" i="2"/>
  <c r="F479" i="2"/>
  <c r="D515" i="2"/>
  <c r="F515" i="2"/>
  <c r="D168" i="2"/>
  <c r="F168" i="2"/>
  <c r="D216" i="2"/>
  <c r="F216" i="2"/>
  <c r="D288" i="2"/>
  <c r="F288" i="2"/>
  <c r="D320" i="2"/>
  <c r="F320" i="2"/>
  <c r="D25" i="2"/>
  <c r="F25" i="2"/>
  <c r="D114" i="2"/>
  <c r="F114" i="2"/>
  <c r="D438" i="2"/>
  <c r="F438" i="2"/>
  <c r="D351" i="2"/>
  <c r="F351" i="2"/>
  <c r="D34" i="2"/>
  <c r="F34" i="2"/>
  <c r="D66" i="2"/>
  <c r="F66" i="2"/>
  <c r="D126" i="2"/>
  <c r="F126" i="2"/>
  <c r="D148" i="2"/>
  <c r="F148" i="2"/>
  <c r="D156" i="2"/>
  <c r="F156" i="2"/>
  <c r="D292" i="2"/>
  <c r="F292" i="2"/>
  <c r="D310" i="2"/>
  <c r="F310" i="2"/>
  <c r="D403" i="2"/>
  <c r="F403" i="2"/>
  <c r="D512" i="2"/>
  <c r="F512" i="2"/>
  <c r="D17" i="2"/>
  <c r="F17" i="2"/>
  <c r="D338" i="2"/>
  <c r="F338" i="2"/>
  <c r="D131" i="2"/>
  <c r="F131" i="2"/>
  <c r="D466" i="2"/>
  <c r="F466" i="2"/>
  <c r="D41" i="2"/>
  <c r="F41" i="2"/>
  <c r="D245" i="2"/>
  <c r="F245" i="2"/>
  <c r="D286" i="2"/>
  <c r="F286" i="2"/>
  <c r="D398" i="2"/>
  <c r="F398" i="2"/>
  <c r="D437" i="2"/>
  <c r="F437" i="2"/>
  <c r="D98" i="2"/>
  <c r="F98" i="2"/>
  <c r="D144" i="2"/>
  <c r="F144" i="2"/>
  <c r="D356" i="2"/>
  <c r="F356" i="2"/>
  <c r="D43" i="2"/>
  <c r="F43" i="2"/>
  <c r="D269" i="2"/>
  <c r="F269" i="2"/>
  <c r="D75" i="2"/>
  <c r="F75" i="2"/>
  <c r="D488" i="2"/>
  <c r="F488" i="2"/>
  <c r="D268" i="2"/>
  <c r="F268" i="2"/>
  <c r="D429" i="2"/>
  <c r="F429" i="2"/>
  <c r="D294" i="2"/>
  <c r="F294" i="2"/>
  <c r="D417" i="2"/>
  <c r="F417" i="2"/>
  <c r="D187" i="2"/>
  <c r="F187" i="2"/>
  <c r="D7" i="2"/>
  <c r="F7" i="2"/>
  <c r="D173" i="2"/>
  <c r="F173" i="2"/>
  <c r="D222" i="2"/>
  <c r="F222" i="2"/>
  <c r="D300" i="2"/>
  <c r="F300" i="2"/>
  <c r="D308" i="2"/>
  <c r="F308" i="2"/>
  <c r="D357" i="2"/>
  <c r="F357" i="2"/>
  <c r="D474" i="2"/>
  <c r="F474" i="2"/>
  <c r="D500" i="2"/>
  <c r="F500" i="2"/>
  <c r="D518" i="2"/>
  <c r="F518" i="2"/>
  <c r="D198" i="2"/>
  <c r="F198" i="2"/>
  <c r="D293" i="2"/>
  <c r="F293" i="2"/>
  <c r="D171" i="2"/>
  <c r="F171" i="2"/>
  <c r="D360" i="2"/>
  <c r="F360" i="2"/>
  <c r="D443" i="2"/>
  <c r="F443" i="2"/>
  <c r="D88" i="2"/>
  <c r="F88" i="2"/>
  <c r="D6" i="2"/>
  <c r="F6" i="2"/>
  <c r="D21" i="2"/>
  <c r="F21" i="2"/>
  <c r="D74" i="2"/>
  <c r="F74" i="2"/>
  <c r="D251" i="2"/>
  <c r="F251" i="2"/>
  <c r="D376" i="2"/>
  <c r="F376" i="2"/>
  <c r="D431" i="2"/>
  <c r="F431" i="2"/>
  <c r="D451" i="2"/>
  <c r="F451" i="2"/>
  <c r="D457" i="2"/>
  <c r="F457" i="2"/>
  <c r="D482" i="2"/>
  <c r="F482" i="2"/>
  <c r="D155" i="2"/>
  <c r="F155" i="2"/>
  <c r="D240" i="2"/>
  <c r="F240" i="2"/>
  <c r="D407" i="2"/>
  <c r="F407" i="2"/>
  <c r="D464" i="2"/>
  <c r="F464" i="2"/>
  <c r="D189" i="2"/>
  <c r="F189" i="2"/>
  <c r="D496" i="2"/>
  <c r="F496" i="2"/>
  <c r="D30" i="2"/>
  <c r="F30" i="2"/>
  <c r="D83" i="2"/>
  <c r="F83" i="2"/>
  <c r="D106" i="2"/>
  <c r="F106" i="2"/>
  <c r="D123" i="2"/>
  <c r="F123" i="2"/>
  <c r="D133" i="2"/>
  <c r="F133" i="2"/>
  <c r="D459" i="2"/>
  <c r="F459" i="2"/>
  <c r="D461" i="2"/>
  <c r="F461" i="2"/>
  <c r="D205" i="2"/>
  <c r="F205" i="2"/>
  <c r="D306" i="2"/>
  <c r="F306" i="2"/>
  <c r="D340" i="2"/>
  <c r="F340" i="2"/>
  <c r="D138" i="2"/>
  <c r="F138" i="2"/>
  <c r="D52" i="2"/>
  <c r="F52" i="2"/>
  <c r="D233" i="2"/>
  <c r="F233" i="2"/>
  <c r="D270" i="2"/>
  <c r="F270" i="2"/>
  <c r="D409" i="2"/>
  <c r="F409" i="2"/>
  <c r="D470" i="2"/>
  <c r="F470" i="2"/>
  <c r="D339" i="2"/>
  <c r="F339" i="2"/>
  <c r="D497" i="2"/>
  <c r="F497" i="2"/>
  <c r="D51" i="2"/>
  <c r="F51" i="2"/>
  <c r="D157" i="2"/>
  <c r="F157" i="2"/>
  <c r="D410" i="2"/>
  <c r="F410" i="2"/>
  <c r="D81" i="2"/>
  <c r="F81" i="2"/>
  <c r="D92" i="2"/>
  <c r="F92" i="2"/>
  <c r="D176" i="2"/>
  <c r="F176" i="2"/>
  <c r="D180" i="2"/>
  <c r="F180" i="2"/>
  <c r="D214" i="2"/>
  <c r="F214" i="2"/>
  <c r="D319" i="2"/>
  <c r="F319" i="2"/>
  <c r="D454" i="2"/>
  <c r="F454" i="2"/>
  <c r="D473" i="2"/>
  <c r="F473" i="2"/>
  <c r="D491" i="2"/>
  <c r="F491" i="2"/>
  <c r="D507" i="2"/>
  <c r="F507" i="2"/>
  <c r="D215" i="2"/>
  <c r="F215" i="2"/>
  <c r="D256" i="2"/>
  <c r="F256" i="2"/>
  <c r="D60" i="2"/>
  <c r="F60" i="2"/>
  <c r="D421" i="2"/>
  <c r="F421" i="2"/>
  <c r="D485" i="2"/>
  <c r="F485" i="2"/>
  <c r="D408" i="2"/>
  <c r="F408" i="2"/>
  <c r="D519" i="2"/>
  <c r="F519" i="2"/>
  <c r="D37" i="2"/>
  <c r="F37" i="2"/>
  <c r="D110" i="2"/>
  <c r="F110" i="2"/>
  <c r="D146" i="2"/>
  <c r="F146" i="2"/>
  <c r="D207" i="2"/>
  <c r="F207" i="2"/>
  <c r="D274" i="2"/>
  <c r="F274" i="2"/>
  <c r="D314" i="2"/>
  <c r="F314" i="2"/>
  <c r="D389" i="2"/>
  <c r="F389" i="2"/>
  <c r="D447" i="2"/>
  <c r="F447" i="2"/>
  <c r="D194" i="2"/>
  <c r="F194" i="2"/>
  <c r="D283" i="2"/>
  <c r="F283" i="2"/>
  <c r="D514" i="2"/>
  <c r="F514" i="2"/>
  <c r="D109" i="2"/>
  <c r="F109" i="2"/>
  <c r="D165" i="2"/>
  <c r="F165" i="2"/>
  <c r="D315" i="2"/>
  <c r="F315" i="2"/>
  <c r="D392" i="2"/>
  <c r="F392" i="2"/>
  <c r="D402" i="2"/>
  <c r="F402" i="2"/>
  <c r="D406" i="2"/>
  <c r="F406" i="2"/>
  <c r="D458" i="2"/>
  <c r="F458" i="2"/>
  <c r="D42" i="2"/>
  <c r="F42" i="2"/>
  <c r="D100" i="2"/>
  <c r="F100" i="2"/>
  <c r="D244" i="2"/>
  <c r="F244" i="2"/>
  <c r="D211" i="2"/>
  <c r="F211" i="2"/>
  <c r="D102" i="2"/>
  <c r="F102" i="2"/>
  <c r="D94" i="2"/>
  <c r="F94" i="2"/>
  <c r="D161" i="2"/>
  <c r="F161" i="2"/>
  <c r="D280" i="2"/>
  <c r="F280" i="2"/>
  <c r="D391" i="2"/>
  <c r="F391" i="2"/>
  <c r="D420" i="2"/>
  <c r="F420" i="2"/>
  <c r="D424" i="2"/>
  <c r="F424" i="2"/>
  <c r="D436" i="2"/>
  <c r="F436" i="2"/>
  <c r="D502" i="2"/>
  <c r="F502" i="2"/>
  <c r="D91" i="2"/>
  <c r="F91" i="2"/>
  <c r="D118" i="2"/>
  <c r="F118" i="2"/>
  <c r="D237" i="2"/>
  <c r="F237" i="2"/>
  <c r="D448" i="2"/>
  <c r="F448" i="2"/>
  <c r="D499" i="2"/>
  <c r="F499" i="2"/>
  <c r="D346" i="2"/>
  <c r="F346" i="2"/>
  <c r="D373" i="2"/>
  <c r="F373" i="2"/>
  <c r="D375" i="2"/>
  <c r="F375" i="2"/>
  <c r="D378" i="2"/>
  <c r="F378" i="2"/>
  <c r="D20" i="2"/>
  <c r="F20" i="2"/>
  <c r="D23" i="2"/>
  <c r="F23" i="2"/>
  <c r="D87" i="2"/>
  <c r="F87" i="2"/>
  <c r="D169" i="2"/>
  <c r="F169" i="2"/>
  <c r="D334" i="2"/>
  <c r="F334" i="2"/>
  <c r="D336" i="2"/>
  <c r="F336" i="2"/>
  <c r="D386" i="2"/>
  <c r="F386" i="2"/>
  <c r="D434" i="2"/>
  <c r="F434" i="2"/>
  <c r="D503" i="2"/>
  <c r="F503" i="2"/>
  <c r="D160" i="2"/>
  <c r="F160" i="2"/>
  <c r="D223" i="2"/>
  <c r="F223" i="2"/>
  <c r="D390" i="2"/>
  <c r="F390" i="2"/>
  <c r="D471" i="2"/>
  <c r="F471" i="2"/>
  <c r="D304" i="2"/>
  <c r="F304" i="2"/>
  <c r="D35" i="2"/>
  <c r="F35" i="2"/>
  <c r="D201" i="2"/>
  <c r="F201" i="2"/>
  <c r="D468" i="2"/>
  <c r="F468" i="2"/>
  <c r="D480" i="2"/>
  <c r="F480" i="2"/>
  <c r="D382" i="2"/>
  <c r="F382" i="2"/>
  <c r="D412" i="2"/>
  <c r="F412" i="2"/>
  <c r="D139" i="2"/>
  <c r="F139" i="2"/>
  <c r="D186" i="2"/>
  <c r="F186" i="2"/>
  <c r="D371" i="2"/>
  <c r="F371" i="2"/>
  <c r="D483" i="2"/>
  <c r="F483" i="2"/>
  <c r="D252" i="2"/>
  <c r="F252" i="2"/>
  <c r="D487" i="2"/>
  <c r="F487" i="2"/>
  <c r="D225" i="2"/>
  <c r="F225" i="2"/>
  <c r="D95" i="2"/>
  <c r="F95" i="2"/>
  <c r="D151" i="2"/>
  <c r="F151" i="2"/>
  <c r="D275" i="2"/>
  <c r="F275" i="2"/>
  <c r="D302" i="2"/>
  <c r="F302" i="2"/>
  <c r="D372" i="2"/>
  <c r="F372" i="2"/>
  <c r="D383" i="2"/>
  <c r="F383" i="2"/>
  <c r="D425" i="2"/>
  <c r="F425" i="2"/>
  <c r="D84" i="2"/>
  <c r="F84" i="2"/>
  <c r="D467" i="2"/>
  <c r="F467" i="2"/>
  <c r="D202" i="2"/>
  <c r="F202" i="2"/>
  <c r="D86" i="2"/>
  <c r="F86" i="2"/>
  <c r="D120" i="2"/>
  <c r="F120" i="2"/>
  <c r="D145" i="2"/>
  <c r="F145" i="2"/>
  <c r="D227" i="2"/>
  <c r="F227" i="2"/>
  <c r="D326" i="2"/>
  <c r="F326" i="2"/>
  <c r="D330" i="2"/>
  <c r="F330" i="2"/>
  <c r="D350" i="2"/>
  <c r="F350" i="2"/>
  <c r="D385" i="2"/>
  <c r="F385" i="2"/>
  <c r="D76" i="2"/>
  <c r="F76" i="2"/>
  <c r="D101" i="2"/>
  <c r="F101" i="2"/>
  <c r="D108" i="2"/>
  <c r="F108" i="2"/>
  <c r="D48" i="2"/>
  <c r="F48" i="2"/>
  <c r="D213" i="2"/>
  <c r="F213" i="2"/>
  <c r="D367" i="2"/>
  <c r="F367" i="2"/>
  <c r="D295" i="2"/>
  <c r="F295" i="2"/>
  <c r="D116" i="2"/>
  <c r="F116" i="2"/>
  <c r="D248" i="2"/>
  <c r="F248" i="2"/>
  <c r="D282" i="2"/>
  <c r="F282" i="2"/>
  <c r="D290" i="2"/>
  <c r="F290" i="2"/>
  <c r="D305" i="2"/>
  <c r="F305" i="2"/>
  <c r="D379" i="2"/>
  <c r="F379" i="2"/>
  <c r="D384" i="2"/>
  <c r="F384" i="2"/>
  <c r="D450" i="2"/>
  <c r="F450" i="2"/>
  <c r="D501" i="2"/>
  <c r="F501" i="2"/>
  <c r="D19" i="2"/>
  <c r="F19" i="2"/>
  <c r="D69" i="2"/>
  <c r="F69" i="2"/>
  <c r="D393" i="2"/>
  <c r="F393" i="2"/>
  <c r="D14" i="2"/>
  <c r="F14" i="2"/>
  <c r="D105" i="2"/>
  <c r="F105" i="2"/>
  <c r="D115" i="2"/>
  <c r="F115" i="2"/>
  <c r="D197" i="2"/>
  <c r="F197" i="2"/>
  <c r="D263" i="2"/>
  <c r="F263" i="2"/>
  <c r="D341" i="2"/>
  <c r="F341" i="2"/>
  <c r="D387" i="2"/>
  <c r="F387" i="2"/>
  <c r="D404" i="2"/>
  <c r="F404" i="2"/>
  <c r="D426" i="2"/>
  <c r="F426" i="2"/>
  <c r="D22" i="2"/>
  <c r="F22" i="2"/>
  <c r="D79" i="2"/>
  <c r="F79" i="2"/>
  <c r="D149" i="2"/>
  <c r="F149" i="2"/>
  <c r="D175" i="2"/>
  <c r="F175" i="2"/>
  <c r="D236" i="2"/>
  <c r="F236" i="2"/>
  <c r="D242" i="2"/>
  <c r="F242" i="2"/>
  <c r="D247" i="2"/>
  <c r="F247" i="2"/>
  <c r="D327" i="2"/>
  <c r="F327" i="2"/>
  <c r="D337" i="2"/>
  <c r="F337" i="2"/>
  <c r="D442" i="2"/>
  <c r="F442" i="2"/>
  <c r="D16" i="2"/>
  <c r="F16" i="2"/>
  <c r="D128" i="2"/>
  <c r="F128" i="2"/>
  <c r="D199" i="2"/>
  <c r="F199" i="2"/>
  <c r="D266" i="2"/>
  <c r="F266" i="2"/>
  <c r="D492" i="2"/>
  <c r="F492" i="2"/>
  <c r="D495" i="2"/>
  <c r="F495" i="2"/>
  <c r="D26" i="2"/>
  <c r="F26" i="2"/>
  <c r="D164" i="2"/>
  <c r="F164" i="2"/>
  <c r="D183" i="2"/>
  <c r="F183" i="2"/>
  <c r="D220" i="2"/>
  <c r="F220" i="2"/>
  <c r="D231" i="2"/>
  <c r="F231" i="2"/>
  <c r="D301" i="2"/>
  <c r="F301" i="2"/>
  <c r="D316" i="2"/>
  <c r="F316" i="2"/>
  <c r="D481" i="2"/>
  <c r="F481" i="2"/>
  <c r="D432" i="2"/>
  <c r="F432" i="2"/>
  <c r="D3" i="2"/>
  <c r="F3" i="2"/>
  <c r="D112" i="2"/>
  <c r="F112" i="2"/>
  <c r="D127" i="2"/>
  <c r="F127" i="2"/>
  <c r="D170" i="2"/>
  <c r="F170" i="2"/>
  <c r="D243" i="2"/>
  <c r="F243" i="2"/>
  <c r="D255" i="2"/>
  <c r="F255" i="2"/>
  <c r="D369" i="2"/>
  <c r="F369" i="2"/>
  <c r="D399" i="2"/>
  <c r="F399" i="2"/>
  <c r="D401" i="2"/>
  <c r="F401" i="2"/>
  <c r="D264" i="2"/>
  <c r="F264" i="2"/>
  <c r="D285" i="2"/>
  <c r="F285" i="2"/>
  <c r="D287" i="2"/>
  <c r="F287" i="2"/>
  <c r="D96" i="2"/>
  <c r="F96" i="2"/>
  <c r="D54" i="2"/>
  <c r="F54" i="2"/>
  <c r="D73" i="2"/>
  <c r="F73" i="2"/>
  <c r="D190" i="2"/>
  <c r="F190" i="2"/>
  <c r="D347" i="2"/>
  <c r="F347" i="2"/>
  <c r="D374" i="2"/>
  <c r="F374" i="2"/>
  <c r="D469" i="2"/>
  <c r="F469" i="2"/>
  <c r="D188" i="2"/>
  <c r="F188" i="2"/>
  <c r="D446" i="2"/>
  <c r="F446" i="2"/>
  <c r="D239" i="2"/>
  <c r="F239" i="2"/>
  <c r="D59" i="2"/>
  <c r="F59" i="2"/>
  <c r="D137" i="2"/>
  <c r="F137" i="2"/>
  <c r="D178" i="2"/>
  <c r="F178" i="2"/>
  <c r="D230" i="2"/>
  <c r="F230" i="2"/>
  <c r="D254" i="2"/>
  <c r="F254" i="2"/>
  <c r="D299" i="2"/>
  <c r="F299" i="2"/>
  <c r="D394" i="2"/>
  <c r="F394" i="2"/>
  <c r="D440" i="2"/>
  <c r="F440" i="2"/>
  <c r="D490" i="2"/>
  <c r="F490" i="2"/>
  <c r="D517" i="2"/>
  <c r="F517" i="2"/>
  <c r="D130" i="2"/>
  <c r="F130" i="2"/>
  <c r="D82" i="2"/>
  <c r="F82" i="2"/>
  <c r="D28" i="2"/>
  <c r="F28" i="2"/>
  <c r="D61" i="2"/>
  <c r="F61" i="2"/>
  <c r="D62" i="2"/>
  <c r="F62" i="2"/>
  <c r="D77" i="2"/>
  <c r="F77" i="2"/>
  <c r="D141" i="2"/>
  <c r="F141" i="2"/>
  <c r="D167" i="2"/>
  <c r="F167" i="2"/>
  <c r="D192" i="2"/>
  <c r="F192" i="2"/>
  <c r="D235" i="2"/>
  <c r="F235" i="2"/>
  <c r="D271" i="2"/>
  <c r="F271" i="2"/>
  <c r="D277" i="2"/>
  <c r="F277" i="2"/>
  <c r="D291" i="2"/>
  <c r="F291" i="2"/>
  <c r="D323" i="2"/>
  <c r="F323" i="2"/>
  <c r="D343" i="2"/>
  <c r="F343" i="2"/>
  <c r="D396" i="2"/>
  <c r="F396" i="2"/>
  <c r="D452" i="2"/>
  <c r="F452" i="2"/>
  <c r="D475" i="2"/>
  <c r="F475" i="2"/>
  <c r="D493" i="2"/>
  <c r="F493" i="2"/>
  <c r="D363" i="2"/>
  <c r="F363" i="2"/>
  <c r="D46" i="2"/>
  <c r="F46" i="2"/>
  <c r="D57" i="2"/>
  <c r="F57" i="2"/>
  <c r="D142" i="2"/>
  <c r="F142" i="2"/>
  <c r="D221" i="2"/>
  <c r="F221" i="2"/>
  <c r="D381" i="2"/>
  <c r="F381" i="2"/>
  <c r="D449" i="2"/>
  <c r="F449" i="2"/>
  <c r="D85" i="2"/>
  <c r="F85" i="2"/>
  <c r="D147" i="2"/>
  <c r="F147" i="2"/>
  <c r="D355" i="2"/>
  <c r="F355" i="2"/>
  <c r="D422" i="2"/>
  <c r="F422" i="2"/>
  <c r="D2" i="2"/>
  <c r="F2" i="2"/>
  <c r="D13" i="2"/>
  <c r="F13" i="2"/>
  <c r="D38" i="2"/>
  <c r="F38" i="2"/>
  <c r="D80" i="2"/>
  <c r="F80" i="2"/>
  <c r="D154" i="2"/>
  <c r="F154" i="2"/>
  <c r="D209" i="2"/>
  <c r="F209" i="2"/>
  <c r="D226" i="2"/>
  <c r="F226" i="2"/>
  <c r="D228" i="2"/>
  <c r="F228" i="2"/>
  <c r="D303" i="2"/>
  <c r="F303" i="2"/>
  <c r="D313" i="2"/>
  <c r="F313" i="2"/>
  <c r="D511" i="2"/>
  <c r="F511" i="2"/>
  <c r="D328" i="2"/>
  <c r="F328" i="2"/>
  <c r="D272" i="2"/>
  <c r="F272" i="2"/>
  <c r="D150" i="2"/>
  <c r="F150" i="2"/>
  <c r="D210" i="2"/>
  <c r="F210" i="2"/>
  <c r="D259" i="2"/>
  <c r="F259" i="2"/>
  <c r="D281" i="2"/>
  <c r="F281" i="2"/>
  <c r="D332" i="2"/>
  <c r="F332" i="2"/>
  <c r="D377" i="2"/>
  <c r="F377" i="2"/>
  <c r="D405" i="2"/>
  <c r="F405" i="2"/>
  <c r="D441" i="2"/>
  <c r="F441" i="2"/>
  <c r="D445" i="2"/>
  <c r="F445" i="2"/>
  <c r="D513" i="2"/>
  <c r="F513" i="2"/>
  <c r="D177" i="2"/>
  <c r="F177" i="2"/>
  <c r="D289" i="2"/>
  <c r="F289" i="2"/>
  <c r="D317" i="2"/>
  <c r="F317" i="2"/>
  <c r="D318" i="2"/>
  <c r="F318" i="2"/>
  <c r="D322" i="2"/>
  <c r="F322" i="2"/>
  <c r="D388" i="2"/>
  <c r="F388" i="2"/>
  <c r="D477" i="2"/>
  <c r="F477" i="2"/>
  <c r="D31" i="2"/>
  <c r="F31" i="2"/>
  <c r="D253" i="2"/>
  <c r="F253" i="2"/>
  <c r="D4" i="2"/>
  <c r="F4" i="2"/>
  <c r="D329" i="2"/>
  <c r="F329" i="2"/>
  <c r="D262" i="2"/>
  <c r="F262" i="2"/>
  <c r="D494" i="2"/>
  <c r="F494" i="2"/>
  <c r="D428" i="2"/>
  <c r="F428" i="2"/>
  <c r="D15" i="2"/>
  <c r="F15" i="2"/>
  <c r="D279" i="2"/>
  <c r="F279" i="2"/>
  <c r="D510" i="2"/>
  <c r="F510" i="2"/>
  <c r="D298" i="2"/>
  <c r="F298" i="2"/>
  <c r="N3" i="1"/>
  <c r="T3" i="1" s="1"/>
  <c r="U3" i="1" s="1"/>
  <c r="Q3" i="1"/>
  <c r="S3" i="1" s="1"/>
  <c r="N4" i="1"/>
  <c r="T4" i="1" s="1"/>
  <c r="Q4" i="1"/>
  <c r="S4" i="1" s="1"/>
  <c r="N5" i="1"/>
  <c r="T5" i="1" s="1"/>
  <c r="Q5" i="1"/>
  <c r="S5" i="1" s="1"/>
  <c r="N6" i="1"/>
  <c r="T6" i="1" s="1"/>
  <c r="U6" i="1" s="1"/>
  <c r="Q6" i="1"/>
  <c r="S6" i="1" s="1"/>
  <c r="N7" i="1"/>
  <c r="T7" i="1" s="1"/>
  <c r="Q7" i="1"/>
  <c r="S7" i="1" s="1"/>
  <c r="N8" i="1"/>
  <c r="T8" i="1" s="1"/>
  <c r="Q8" i="1"/>
  <c r="S8" i="1" s="1"/>
  <c r="N9" i="1"/>
  <c r="T9" i="1" s="1"/>
  <c r="Q9" i="1"/>
  <c r="S9" i="1" s="1"/>
  <c r="N10" i="1"/>
  <c r="T10" i="1" s="1"/>
  <c r="Q10" i="1"/>
  <c r="S10" i="1" s="1"/>
  <c r="N11" i="1"/>
  <c r="T11" i="1" s="1"/>
  <c r="Q11" i="1"/>
  <c r="S11" i="1" s="1"/>
  <c r="N12" i="1"/>
  <c r="T12" i="1" s="1"/>
  <c r="Q12" i="1"/>
  <c r="S12" i="1" s="1"/>
  <c r="N13" i="1"/>
  <c r="T13" i="1" s="1"/>
  <c r="Q13" i="1"/>
  <c r="S13" i="1" s="1"/>
  <c r="N14" i="1"/>
  <c r="T14" i="1" s="1"/>
  <c r="Q14" i="1"/>
  <c r="S14" i="1" s="1"/>
  <c r="N15" i="1"/>
  <c r="T15" i="1" s="1"/>
  <c r="Q15" i="1"/>
  <c r="S15" i="1" s="1"/>
  <c r="N16" i="1"/>
  <c r="T16" i="1" s="1"/>
  <c r="Q16" i="1"/>
  <c r="S16" i="1" s="1"/>
  <c r="N17" i="1"/>
  <c r="T17" i="1" s="1"/>
  <c r="Q17" i="1"/>
  <c r="S17" i="1" s="1"/>
  <c r="N18" i="1"/>
  <c r="T18" i="1" s="1"/>
  <c r="Q18" i="1"/>
  <c r="S18" i="1" s="1"/>
  <c r="N19" i="1"/>
  <c r="T19" i="1" s="1"/>
  <c r="Q19" i="1"/>
  <c r="S19" i="1" s="1"/>
  <c r="N20" i="1"/>
  <c r="T20" i="1" s="1"/>
  <c r="Q20" i="1"/>
  <c r="S20" i="1" s="1"/>
  <c r="N21" i="1"/>
  <c r="T21" i="1" s="1"/>
  <c r="Q21" i="1"/>
  <c r="S21" i="1" s="1"/>
  <c r="N22" i="1"/>
  <c r="T22" i="1" s="1"/>
  <c r="Q22" i="1"/>
  <c r="S22" i="1" s="1"/>
  <c r="N23" i="1"/>
  <c r="T23" i="1" s="1"/>
  <c r="Q23" i="1"/>
  <c r="S23" i="1" s="1"/>
  <c r="N24" i="1"/>
  <c r="T24" i="1" s="1"/>
  <c r="Q24" i="1"/>
  <c r="S24" i="1" s="1"/>
  <c r="N25" i="1"/>
  <c r="T25" i="1" s="1"/>
  <c r="Q25" i="1"/>
  <c r="S25" i="1" s="1"/>
  <c r="N26" i="1"/>
  <c r="T26" i="1" s="1"/>
  <c r="Q26" i="1"/>
  <c r="S26" i="1" s="1"/>
  <c r="N27" i="1"/>
  <c r="T27" i="1" s="1"/>
  <c r="Q27" i="1"/>
  <c r="S27" i="1" s="1"/>
  <c r="N28" i="1"/>
  <c r="T28" i="1" s="1"/>
  <c r="Q28" i="1"/>
  <c r="S28" i="1" s="1"/>
  <c r="N29" i="1"/>
  <c r="T29" i="1" s="1"/>
  <c r="Q29" i="1"/>
  <c r="S29" i="1" s="1"/>
  <c r="N30" i="1"/>
  <c r="T30" i="1" s="1"/>
  <c r="Q30" i="1"/>
  <c r="S30" i="1" s="1"/>
  <c r="N31" i="1"/>
  <c r="T31" i="1" s="1"/>
  <c r="Q31" i="1"/>
  <c r="S31" i="1" s="1"/>
  <c r="N32" i="1"/>
  <c r="T32" i="1" s="1"/>
  <c r="Q32" i="1"/>
  <c r="S32" i="1" s="1"/>
  <c r="N33" i="1"/>
  <c r="T33" i="1" s="1"/>
  <c r="Q33" i="1"/>
  <c r="S33" i="1" s="1"/>
  <c r="N34" i="1"/>
  <c r="T34" i="1" s="1"/>
  <c r="Q34" i="1"/>
  <c r="S34" i="1" s="1"/>
  <c r="N35" i="1"/>
  <c r="T35" i="1" s="1"/>
  <c r="Q35" i="1"/>
  <c r="S35" i="1" s="1"/>
  <c r="N36" i="1"/>
  <c r="T36" i="1" s="1"/>
  <c r="Q36" i="1"/>
  <c r="S36" i="1" s="1"/>
  <c r="N37" i="1"/>
  <c r="T37" i="1" s="1"/>
  <c r="Q37" i="1"/>
  <c r="S37" i="1" s="1"/>
  <c r="N38" i="1"/>
  <c r="T38" i="1" s="1"/>
  <c r="Q38" i="1"/>
  <c r="S38" i="1" s="1"/>
  <c r="N39" i="1"/>
  <c r="T39" i="1" s="1"/>
  <c r="Q39" i="1"/>
  <c r="S39" i="1" s="1"/>
  <c r="N40" i="1"/>
  <c r="T40" i="1" s="1"/>
  <c r="Q40" i="1"/>
  <c r="S40" i="1" s="1"/>
  <c r="N41" i="1"/>
  <c r="T41" i="1" s="1"/>
  <c r="U41" i="1" s="1"/>
  <c r="Q41" i="1"/>
  <c r="S41" i="1" s="1"/>
  <c r="N42" i="1"/>
  <c r="T42" i="1" s="1"/>
  <c r="U42" i="1" s="1"/>
  <c r="Q42" i="1"/>
  <c r="S42" i="1" s="1"/>
  <c r="N43" i="1"/>
  <c r="T43" i="1" s="1"/>
  <c r="Q43" i="1"/>
  <c r="S43" i="1" s="1"/>
  <c r="N44" i="1"/>
  <c r="T44" i="1" s="1"/>
  <c r="U44" i="1" s="1"/>
  <c r="Q44" i="1"/>
  <c r="S44" i="1" s="1"/>
  <c r="N45" i="1"/>
  <c r="T45" i="1" s="1"/>
  <c r="U45" i="1" s="1"/>
  <c r="Q45" i="1"/>
  <c r="S45" i="1" s="1"/>
  <c r="N46" i="1"/>
  <c r="T46" i="1" s="1"/>
  <c r="Q46" i="1"/>
  <c r="S46" i="1" s="1"/>
  <c r="N47" i="1"/>
  <c r="T47" i="1" s="1"/>
  <c r="Q47" i="1"/>
  <c r="S47" i="1" s="1"/>
  <c r="N48" i="1"/>
  <c r="T48" i="1" s="1"/>
  <c r="U48" i="1" s="1"/>
  <c r="Q48" i="1"/>
  <c r="S48" i="1" s="1"/>
  <c r="N49" i="1"/>
  <c r="T49" i="1" s="1"/>
  <c r="U49" i="1" s="1"/>
  <c r="Q49" i="1"/>
  <c r="S49" i="1" s="1"/>
  <c r="N50" i="1"/>
  <c r="T50" i="1" s="1"/>
  <c r="Q50" i="1"/>
  <c r="S50" i="1" s="1"/>
  <c r="N51" i="1"/>
  <c r="T51" i="1" s="1"/>
  <c r="Q51" i="1"/>
  <c r="S51" i="1" s="1"/>
  <c r="N52" i="1"/>
  <c r="T52" i="1" s="1"/>
  <c r="U52" i="1" s="1"/>
  <c r="Q52" i="1"/>
  <c r="S52" i="1" s="1"/>
  <c r="N53" i="1"/>
  <c r="T53" i="1" s="1"/>
  <c r="U53" i="1" s="1"/>
  <c r="Q53" i="1"/>
  <c r="S53" i="1" s="1"/>
  <c r="N54" i="1"/>
  <c r="T54" i="1" s="1"/>
  <c r="Q54" i="1"/>
  <c r="S54" i="1" s="1"/>
  <c r="N55" i="1"/>
  <c r="T55" i="1" s="1"/>
  <c r="Q55" i="1"/>
  <c r="S55" i="1" s="1"/>
  <c r="N56" i="1"/>
  <c r="T56" i="1" s="1"/>
  <c r="U56" i="1" s="1"/>
  <c r="Q56" i="1"/>
  <c r="S56" i="1" s="1"/>
  <c r="N57" i="1"/>
  <c r="T57" i="1" s="1"/>
  <c r="U57" i="1" s="1"/>
  <c r="Q57" i="1"/>
  <c r="S57" i="1" s="1"/>
  <c r="N58" i="1"/>
  <c r="T58" i="1" s="1"/>
  <c r="Q58" i="1"/>
  <c r="S58" i="1" s="1"/>
  <c r="N59" i="1"/>
  <c r="T59" i="1" s="1"/>
  <c r="U59" i="1" s="1"/>
  <c r="Q59" i="1"/>
  <c r="S59" i="1" s="1"/>
  <c r="N60" i="1"/>
  <c r="T60" i="1" s="1"/>
  <c r="Q60" i="1"/>
  <c r="S60" i="1" s="1"/>
  <c r="N61" i="1"/>
  <c r="T61" i="1" s="1"/>
  <c r="U61" i="1" s="1"/>
  <c r="Q61" i="1"/>
  <c r="S61" i="1" s="1"/>
  <c r="N62" i="1"/>
  <c r="T62" i="1" s="1"/>
  <c r="Q62" i="1"/>
  <c r="S62" i="1" s="1"/>
  <c r="N63" i="1"/>
  <c r="T63" i="1" s="1"/>
  <c r="U63" i="1" s="1"/>
  <c r="Q63" i="1"/>
  <c r="S63" i="1" s="1"/>
  <c r="N64" i="1"/>
  <c r="T64" i="1" s="1"/>
  <c r="U64" i="1" s="1"/>
  <c r="Q64" i="1"/>
  <c r="S64" i="1" s="1"/>
  <c r="N65" i="1"/>
  <c r="T65" i="1" s="1"/>
  <c r="U65" i="1" s="1"/>
  <c r="Q65" i="1"/>
  <c r="S65" i="1" s="1"/>
  <c r="N66" i="1"/>
  <c r="T66" i="1" s="1"/>
  <c r="Q66" i="1"/>
  <c r="S66" i="1" s="1"/>
  <c r="N67" i="1"/>
  <c r="T67" i="1" s="1"/>
  <c r="U67" i="1" s="1"/>
  <c r="Q67" i="1"/>
  <c r="S67" i="1" s="1"/>
  <c r="N68" i="1"/>
  <c r="T68" i="1" s="1"/>
  <c r="U68" i="1" s="1"/>
  <c r="Q68" i="1"/>
  <c r="S68" i="1" s="1"/>
  <c r="N69" i="1"/>
  <c r="T69" i="1" s="1"/>
  <c r="U69" i="1" s="1"/>
  <c r="Q69" i="1"/>
  <c r="S69" i="1" s="1"/>
  <c r="N70" i="1"/>
  <c r="T70" i="1" s="1"/>
  <c r="U70" i="1" s="1"/>
  <c r="Q70" i="1"/>
  <c r="S70" i="1" s="1"/>
  <c r="N71" i="1"/>
  <c r="T71" i="1" s="1"/>
  <c r="U71" i="1" s="1"/>
  <c r="Q71" i="1"/>
  <c r="S71" i="1" s="1"/>
  <c r="N72" i="1"/>
  <c r="T72" i="1" s="1"/>
  <c r="Q72" i="1"/>
  <c r="S72" i="1" s="1"/>
  <c r="N73" i="1"/>
  <c r="T73" i="1" s="1"/>
  <c r="Q73" i="1"/>
  <c r="S73" i="1" s="1"/>
  <c r="N74" i="1"/>
  <c r="T74" i="1" s="1"/>
  <c r="U74" i="1" s="1"/>
  <c r="Q74" i="1"/>
  <c r="S74" i="1" s="1"/>
  <c r="N75" i="1"/>
  <c r="T75" i="1" s="1"/>
  <c r="Q75" i="1"/>
  <c r="S75" i="1" s="1"/>
  <c r="N76" i="1"/>
  <c r="T76" i="1" s="1"/>
  <c r="Q76" i="1"/>
  <c r="S76" i="1" s="1"/>
  <c r="N77" i="1"/>
  <c r="T77" i="1" s="1"/>
  <c r="Q77" i="1"/>
  <c r="S77" i="1" s="1"/>
  <c r="N78" i="1"/>
  <c r="T78" i="1" s="1"/>
  <c r="U78" i="1" s="1"/>
  <c r="Q78" i="1"/>
  <c r="S78" i="1" s="1"/>
  <c r="N79" i="1"/>
  <c r="T79" i="1" s="1"/>
  <c r="U79" i="1" s="1"/>
  <c r="Q79" i="1"/>
  <c r="S79" i="1" s="1"/>
  <c r="N80" i="1"/>
  <c r="T80" i="1" s="1"/>
  <c r="Q80" i="1"/>
  <c r="S80" i="1" s="1"/>
  <c r="N81" i="1"/>
  <c r="T81" i="1" s="1"/>
  <c r="U81" i="1" s="1"/>
  <c r="Q81" i="1"/>
  <c r="S81" i="1" s="1"/>
  <c r="N82" i="1"/>
  <c r="T82" i="1" s="1"/>
  <c r="Q82" i="1"/>
  <c r="S82" i="1" s="1"/>
  <c r="N83" i="1"/>
  <c r="T83" i="1" s="1"/>
  <c r="U83" i="1" s="1"/>
  <c r="Q83" i="1"/>
  <c r="S83" i="1" s="1"/>
  <c r="N84" i="1"/>
  <c r="T84" i="1" s="1"/>
  <c r="Q84" i="1"/>
  <c r="S84" i="1" s="1"/>
  <c r="N85" i="1"/>
  <c r="T85" i="1" s="1"/>
  <c r="U85" i="1" s="1"/>
  <c r="Q85" i="1"/>
  <c r="S85" i="1" s="1"/>
  <c r="N86" i="1"/>
  <c r="T86" i="1" s="1"/>
  <c r="U86" i="1" s="1"/>
  <c r="Q86" i="1"/>
  <c r="S86" i="1" s="1"/>
  <c r="N87" i="1"/>
  <c r="T87" i="1" s="1"/>
  <c r="U87" i="1" s="1"/>
  <c r="Q87" i="1"/>
  <c r="S87" i="1" s="1"/>
  <c r="N88" i="1"/>
  <c r="T88" i="1" s="1"/>
  <c r="Q88" i="1"/>
  <c r="S88" i="1" s="1"/>
  <c r="N89" i="1"/>
  <c r="T89" i="1" s="1"/>
  <c r="Q89" i="1"/>
  <c r="S89" i="1" s="1"/>
  <c r="N90" i="1"/>
  <c r="T90" i="1" s="1"/>
  <c r="U90" i="1" s="1"/>
  <c r="Q90" i="1"/>
  <c r="S90" i="1" s="1"/>
  <c r="N91" i="1"/>
  <c r="T91" i="1" s="1"/>
  <c r="Q91" i="1"/>
  <c r="S91" i="1" s="1"/>
  <c r="N92" i="1"/>
  <c r="T92" i="1" s="1"/>
  <c r="Q92" i="1"/>
  <c r="S92" i="1" s="1"/>
  <c r="N93" i="1"/>
  <c r="T93" i="1" s="1"/>
  <c r="Q93" i="1"/>
  <c r="S93" i="1" s="1"/>
  <c r="N94" i="1"/>
  <c r="T94" i="1" s="1"/>
  <c r="U94" i="1" s="1"/>
  <c r="Q94" i="1"/>
  <c r="S94" i="1" s="1"/>
  <c r="N95" i="1"/>
  <c r="T95" i="1" s="1"/>
  <c r="U95" i="1" s="1"/>
  <c r="Q95" i="1"/>
  <c r="S95" i="1" s="1"/>
  <c r="N96" i="1"/>
  <c r="T96" i="1" s="1"/>
  <c r="Q96" i="1"/>
  <c r="S96" i="1" s="1"/>
  <c r="N97" i="1"/>
  <c r="T97" i="1" s="1"/>
  <c r="U97" i="1" s="1"/>
  <c r="Q97" i="1"/>
  <c r="S97" i="1" s="1"/>
  <c r="N98" i="1"/>
  <c r="T98" i="1" s="1"/>
  <c r="Q98" i="1"/>
  <c r="S98" i="1" s="1"/>
  <c r="N99" i="1"/>
  <c r="T99" i="1" s="1"/>
  <c r="U99" i="1" s="1"/>
  <c r="Q99" i="1"/>
  <c r="S99" i="1" s="1"/>
  <c r="N100" i="1"/>
  <c r="T100" i="1" s="1"/>
  <c r="Q100" i="1"/>
  <c r="S100" i="1" s="1"/>
  <c r="N101" i="1"/>
  <c r="T101" i="1" s="1"/>
  <c r="U101" i="1" s="1"/>
  <c r="Q101" i="1"/>
  <c r="S101" i="1" s="1"/>
  <c r="N102" i="1"/>
  <c r="T102" i="1" s="1"/>
  <c r="U102" i="1" s="1"/>
  <c r="Q102" i="1"/>
  <c r="S102" i="1" s="1"/>
  <c r="N103" i="1"/>
  <c r="T103" i="1" s="1"/>
  <c r="U103" i="1" s="1"/>
  <c r="Q103" i="1"/>
  <c r="S103" i="1" s="1"/>
  <c r="N104" i="1"/>
  <c r="T104" i="1" s="1"/>
  <c r="Q104" i="1"/>
  <c r="S104" i="1" s="1"/>
  <c r="N105" i="1"/>
  <c r="T105" i="1" s="1"/>
  <c r="Q105" i="1"/>
  <c r="S105" i="1" s="1"/>
  <c r="N106" i="1"/>
  <c r="T106" i="1" s="1"/>
  <c r="Q106" i="1"/>
  <c r="S106" i="1" s="1"/>
  <c r="N107" i="1"/>
  <c r="T107" i="1" s="1"/>
  <c r="Q107" i="1"/>
  <c r="S107" i="1" s="1"/>
  <c r="N108" i="1"/>
  <c r="T108" i="1" s="1"/>
  <c r="Q108" i="1"/>
  <c r="S108" i="1" s="1"/>
  <c r="N109" i="1"/>
  <c r="T109" i="1" s="1"/>
  <c r="U109" i="1" s="1"/>
  <c r="Q109" i="1"/>
  <c r="S109" i="1" s="1"/>
  <c r="N110" i="1"/>
  <c r="T110" i="1" s="1"/>
  <c r="Q110" i="1"/>
  <c r="S110" i="1" s="1"/>
  <c r="N111" i="1"/>
  <c r="T111" i="1" s="1"/>
  <c r="U111" i="1" s="1"/>
  <c r="Q111" i="1"/>
  <c r="S111" i="1" s="1"/>
  <c r="N112" i="1"/>
  <c r="T112" i="1" s="1"/>
  <c r="Q112" i="1"/>
  <c r="S112" i="1" s="1"/>
  <c r="N113" i="1"/>
  <c r="T113" i="1" s="1"/>
  <c r="Q113" i="1"/>
  <c r="S113" i="1" s="1"/>
  <c r="N114" i="1"/>
  <c r="T114" i="1" s="1"/>
  <c r="Q114" i="1"/>
  <c r="S114" i="1" s="1"/>
  <c r="N115" i="1"/>
  <c r="T115" i="1" s="1"/>
  <c r="Q115" i="1"/>
  <c r="S115" i="1" s="1"/>
  <c r="N116" i="1"/>
  <c r="T116" i="1" s="1"/>
  <c r="Q116" i="1"/>
  <c r="S116" i="1" s="1"/>
  <c r="N117" i="1"/>
  <c r="T117" i="1" s="1"/>
  <c r="U117" i="1" s="1"/>
  <c r="Q117" i="1"/>
  <c r="S117" i="1" s="1"/>
  <c r="N118" i="1"/>
  <c r="T118" i="1" s="1"/>
  <c r="Q118" i="1"/>
  <c r="S118" i="1" s="1"/>
  <c r="N119" i="1"/>
  <c r="T119" i="1" s="1"/>
  <c r="U119" i="1" s="1"/>
  <c r="Q119" i="1"/>
  <c r="S119" i="1" s="1"/>
  <c r="N120" i="1"/>
  <c r="T120" i="1" s="1"/>
  <c r="Q120" i="1"/>
  <c r="S120" i="1" s="1"/>
  <c r="N121" i="1"/>
  <c r="T121" i="1" s="1"/>
  <c r="Q121" i="1"/>
  <c r="S121" i="1" s="1"/>
  <c r="N122" i="1"/>
  <c r="T122" i="1" s="1"/>
  <c r="Q122" i="1"/>
  <c r="S122" i="1" s="1"/>
  <c r="N123" i="1"/>
  <c r="T123" i="1" s="1"/>
  <c r="Q123" i="1"/>
  <c r="S123" i="1" s="1"/>
  <c r="N124" i="1"/>
  <c r="T124" i="1" s="1"/>
  <c r="Q124" i="1"/>
  <c r="S124" i="1" s="1"/>
  <c r="N125" i="1"/>
  <c r="T125" i="1" s="1"/>
  <c r="U125" i="1" s="1"/>
  <c r="Q125" i="1"/>
  <c r="S125" i="1" s="1"/>
  <c r="N126" i="1"/>
  <c r="T126" i="1" s="1"/>
  <c r="Q126" i="1"/>
  <c r="S126" i="1" s="1"/>
  <c r="N127" i="1"/>
  <c r="T127" i="1" s="1"/>
  <c r="U127" i="1" s="1"/>
  <c r="Q127" i="1"/>
  <c r="S127" i="1" s="1"/>
  <c r="N128" i="1"/>
  <c r="T128" i="1" s="1"/>
  <c r="Q128" i="1"/>
  <c r="S128" i="1" s="1"/>
  <c r="N129" i="1"/>
  <c r="T129" i="1" s="1"/>
  <c r="Q129" i="1"/>
  <c r="S129" i="1" s="1"/>
  <c r="N130" i="1"/>
  <c r="T130" i="1" s="1"/>
  <c r="Q130" i="1"/>
  <c r="S130" i="1" s="1"/>
  <c r="N131" i="1"/>
  <c r="T131" i="1" s="1"/>
  <c r="Q131" i="1"/>
  <c r="S131" i="1" s="1"/>
  <c r="N132" i="1"/>
  <c r="T132" i="1" s="1"/>
  <c r="Q132" i="1"/>
  <c r="S132" i="1" s="1"/>
  <c r="N133" i="1"/>
  <c r="T133" i="1" s="1"/>
  <c r="U133" i="1" s="1"/>
  <c r="Q133" i="1"/>
  <c r="S133" i="1" s="1"/>
  <c r="N134" i="1"/>
  <c r="T134" i="1" s="1"/>
  <c r="Q134" i="1"/>
  <c r="S134" i="1" s="1"/>
  <c r="N135" i="1"/>
  <c r="T135" i="1" s="1"/>
  <c r="U135" i="1" s="1"/>
  <c r="Q135" i="1"/>
  <c r="S135" i="1" s="1"/>
  <c r="N136" i="1"/>
  <c r="T136" i="1" s="1"/>
  <c r="U136" i="1" s="1"/>
  <c r="Q136" i="1"/>
  <c r="S136" i="1" s="1"/>
  <c r="N137" i="1"/>
  <c r="T137" i="1" s="1"/>
  <c r="Q137" i="1"/>
  <c r="S137" i="1" s="1"/>
  <c r="N138" i="1"/>
  <c r="T138" i="1" s="1"/>
  <c r="Q138" i="1"/>
  <c r="S138" i="1" s="1"/>
  <c r="N139" i="1"/>
  <c r="T139" i="1" s="1"/>
  <c r="Q139" i="1"/>
  <c r="S139" i="1" s="1"/>
  <c r="N140" i="1"/>
  <c r="T140" i="1" s="1"/>
  <c r="Q140" i="1"/>
  <c r="S140" i="1" s="1"/>
  <c r="N141" i="1"/>
  <c r="T141" i="1" s="1"/>
  <c r="U141" i="1" s="1"/>
  <c r="Q141" i="1"/>
  <c r="S141" i="1" s="1"/>
  <c r="N142" i="1"/>
  <c r="T142" i="1" s="1"/>
  <c r="Q142" i="1"/>
  <c r="S142" i="1" s="1"/>
  <c r="N143" i="1"/>
  <c r="T143" i="1" s="1"/>
  <c r="U143" i="1" s="1"/>
  <c r="Q143" i="1"/>
  <c r="S143" i="1" s="1"/>
  <c r="N144" i="1"/>
  <c r="T144" i="1" s="1"/>
  <c r="Q144" i="1"/>
  <c r="S144" i="1" s="1"/>
  <c r="N145" i="1"/>
  <c r="T145" i="1" s="1"/>
  <c r="Q145" i="1"/>
  <c r="S145" i="1" s="1"/>
  <c r="N146" i="1"/>
  <c r="T146" i="1" s="1"/>
  <c r="Q146" i="1"/>
  <c r="S146" i="1" s="1"/>
  <c r="N147" i="1"/>
  <c r="T147" i="1" s="1"/>
  <c r="U147" i="1" s="1"/>
  <c r="Q147" i="1"/>
  <c r="S147" i="1" s="1"/>
  <c r="N148" i="1"/>
  <c r="T148" i="1" s="1"/>
  <c r="Q148" i="1"/>
  <c r="S148" i="1" s="1"/>
  <c r="N149" i="1"/>
  <c r="T149" i="1" s="1"/>
  <c r="Q149" i="1"/>
  <c r="S149" i="1" s="1"/>
  <c r="N150" i="1"/>
  <c r="T150" i="1" s="1"/>
  <c r="Q150" i="1"/>
  <c r="S150" i="1" s="1"/>
  <c r="N151" i="1"/>
  <c r="T151" i="1" s="1"/>
  <c r="U151" i="1" s="1"/>
  <c r="Q151" i="1"/>
  <c r="S151" i="1" s="1"/>
  <c r="N152" i="1"/>
  <c r="T152" i="1" s="1"/>
  <c r="Q152" i="1"/>
  <c r="S152" i="1" s="1"/>
  <c r="N153" i="1"/>
  <c r="T153" i="1" s="1"/>
  <c r="U153" i="1" s="1"/>
  <c r="Q153" i="1"/>
  <c r="S153" i="1" s="1"/>
  <c r="N154" i="1"/>
  <c r="T154" i="1" s="1"/>
  <c r="U154" i="1" s="1"/>
  <c r="Q154" i="1"/>
  <c r="S154" i="1" s="1"/>
  <c r="N155" i="1"/>
  <c r="T155" i="1" s="1"/>
  <c r="U155" i="1" s="1"/>
  <c r="Q155" i="1"/>
  <c r="S155" i="1" s="1"/>
  <c r="N156" i="1"/>
  <c r="T156" i="1" s="1"/>
  <c r="U156" i="1" s="1"/>
  <c r="Q156" i="1"/>
  <c r="S156" i="1" s="1"/>
  <c r="N157" i="1"/>
  <c r="T157" i="1" s="1"/>
  <c r="Q157" i="1"/>
  <c r="S157" i="1" s="1"/>
  <c r="N158" i="1"/>
  <c r="T158" i="1" s="1"/>
  <c r="U158" i="1" s="1"/>
  <c r="Q158" i="1"/>
  <c r="S158" i="1" s="1"/>
  <c r="N159" i="1"/>
  <c r="T159" i="1" s="1"/>
  <c r="U159" i="1" s="1"/>
  <c r="Q159" i="1"/>
  <c r="S159" i="1" s="1"/>
  <c r="N160" i="1"/>
  <c r="T160" i="1" s="1"/>
  <c r="Q160" i="1"/>
  <c r="S160" i="1" s="1"/>
  <c r="N161" i="1"/>
  <c r="T161" i="1" s="1"/>
  <c r="U161" i="1" s="1"/>
  <c r="Q161" i="1"/>
  <c r="S161" i="1" s="1"/>
  <c r="N162" i="1"/>
  <c r="T162" i="1" s="1"/>
  <c r="U162" i="1" s="1"/>
  <c r="Q162" i="1"/>
  <c r="S162" i="1" s="1"/>
  <c r="N163" i="1"/>
  <c r="T163" i="1" s="1"/>
  <c r="U163" i="1" s="1"/>
  <c r="Q163" i="1"/>
  <c r="S163" i="1" s="1"/>
  <c r="N164" i="1"/>
  <c r="T164" i="1" s="1"/>
  <c r="U164" i="1" s="1"/>
  <c r="Q164" i="1"/>
  <c r="S164" i="1" s="1"/>
  <c r="N165" i="1"/>
  <c r="T165" i="1" s="1"/>
  <c r="Q165" i="1"/>
  <c r="S165" i="1" s="1"/>
  <c r="N166" i="1"/>
  <c r="T166" i="1" s="1"/>
  <c r="U166" i="1" s="1"/>
  <c r="Q166" i="1"/>
  <c r="S166" i="1" s="1"/>
  <c r="N167" i="1"/>
  <c r="T167" i="1" s="1"/>
  <c r="U167" i="1" s="1"/>
  <c r="Q167" i="1"/>
  <c r="S167" i="1" s="1"/>
  <c r="N168" i="1"/>
  <c r="T168" i="1" s="1"/>
  <c r="Q168" i="1"/>
  <c r="S168" i="1" s="1"/>
  <c r="N169" i="1"/>
  <c r="T169" i="1" s="1"/>
  <c r="U169" i="1" s="1"/>
  <c r="Q169" i="1"/>
  <c r="S169" i="1" s="1"/>
  <c r="N170" i="1"/>
  <c r="T170" i="1" s="1"/>
  <c r="U170" i="1" s="1"/>
  <c r="Q170" i="1"/>
  <c r="S170" i="1" s="1"/>
  <c r="N171" i="1"/>
  <c r="T171" i="1" s="1"/>
  <c r="U171" i="1" s="1"/>
  <c r="Q171" i="1"/>
  <c r="S171" i="1" s="1"/>
  <c r="N172" i="1"/>
  <c r="T172" i="1" s="1"/>
  <c r="U172" i="1" s="1"/>
  <c r="Q172" i="1"/>
  <c r="S172" i="1" s="1"/>
  <c r="N173" i="1"/>
  <c r="T173" i="1" s="1"/>
  <c r="Q173" i="1"/>
  <c r="S173" i="1" s="1"/>
  <c r="N174" i="1"/>
  <c r="T174" i="1" s="1"/>
  <c r="U174" i="1" s="1"/>
  <c r="Q174" i="1"/>
  <c r="S174" i="1" s="1"/>
  <c r="N175" i="1"/>
  <c r="T175" i="1" s="1"/>
  <c r="U175" i="1" s="1"/>
  <c r="Q175" i="1"/>
  <c r="S175" i="1" s="1"/>
  <c r="N176" i="1"/>
  <c r="T176" i="1" s="1"/>
  <c r="Q176" i="1"/>
  <c r="S176" i="1" s="1"/>
  <c r="N177" i="1"/>
  <c r="T177" i="1" s="1"/>
  <c r="U177" i="1" s="1"/>
  <c r="Q177" i="1"/>
  <c r="S177" i="1" s="1"/>
  <c r="N178" i="1"/>
  <c r="T178" i="1" s="1"/>
  <c r="U178" i="1" s="1"/>
  <c r="Q178" i="1"/>
  <c r="S178" i="1" s="1"/>
  <c r="N179" i="1"/>
  <c r="T179" i="1" s="1"/>
  <c r="U179" i="1" s="1"/>
  <c r="Q179" i="1"/>
  <c r="S179" i="1" s="1"/>
  <c r="N180" i="1"/>
  <c r="T180" i="1" s="1"/>
  <c r="U180" i="1" s="1"/>
  <c r="Q180" i="1"/>
  <c r="S180" i="1" s="1"/>
  <c r="N181" i="1"/>
  <c r="T181" i="1" s="1"/>
  <c r="Q181" i="1"/>
  <c r="S181" i="1" s="1"/>
  <c r="N182" i="1"/>
  <c r="T182" i="1" s="1"/>
  <c r="U182" i="1" s="1"/>
  <c r="Q182" i="1"/>
  <c r="S182" i="1" s="1"/>
  <c r="N183" i="1"/>
  <c r="T183" i="1" s="1"/>
  <c r="U183" i="1" s="1"/>
  <c r="Q183" i="1"/>
  <c r="S183" i="1" s="1"/>
  <c r="N184" i="1"/>
  <c r="T184" i="1" s="1"/>
  <c r="Q184" i="1"/>
  <c r="S184" i="1" s="1"/>
  <c r="N185" i="1"/>
  <c r="T185" i="1" s="1"/>
  <c r="U185" i="1" s="1"/>
  <c r="Q185" i="1"/>
  <c r="S185" i="1" s="1"/>
  <c r="N186" i="1"/>
  <c r="T186" i="1" s="1"/>
  <c r="U186" i="1" s="1"/>
  <c r="Q186" i="1"/>
  <c r="S186" i="1" s="1"/>
  <c r="N187" i="1"/>
  <c r="T187" i="1" s="1"/>
  <c r="U187" i="1" s="1"/>
  <c r="Q187" i="1"/>
  <c r="S187" i="1" s="1"/>
  <c r="N188" i="1"/>
  <c r="T188" i="1" s="1"/>
  <c r="U188" i="1" s="1"/>
  <c r="Q188" i="1"/>
  <c r="S188" i="1" s="1"/>
  <c r="N189" i="1"/>
  <c r="T189" i="1" s="1"/>
  <c r="Q189" i="1"/>
  <c r="S189" i="1" s="1"/>
  <c r="N190" i="1"/>
  <c r="T190" i="1" s="1"/>
  <c r="U190" i="1" s="1"/>
  <c r="Q190" i="1"/>
  <c r="S190" i="1" s="1"/>
  <c r="N191" i="1"/>
  <c r="T191" i="1" s="1"/>
  <c r="U191" i="1" s="1"/>
  <c r="Q191" i="1"/>
  <c r="S191" i="1" s="1"/>
  <c r="N192" i="1"/>
  <c r="T192" i="1" s="1"/>
  <c r="Q192" i="1"/>
  <c r="S192" i="1" s="1"/>
  <c r="N193" i="1"/>
  <c r="T193" i="1" s="1"/>
  <c r="U193" i="1" s="1"/>
  <c r="Q193" i="1"/>
  <c r="S193" i="1" s="1"/>
  <c r="N194" i="1"/>
  <c r="T194" i="1" s="1"/>
  <c r="U194" i="1" s="1"/>
  <c r="Q194" i="1"/>
  <c r="S194" i="1" s="1"/>
  <c r="N195" i="1"/>
  <c r="T195" i="1" s="1"/>
  <c r="U195" i="1" s="1"/>
  <c r="Q195" i="1"/>
  <c r="S195" i="1" s="1"/>
  <c r="N196" i="1"/>
  <c r="T196" i="1" s="1"/>
  <c r="U196" i="1" s="1"/>
  <c r="Q196" i="1"/>
  <c r="S196" i="1" s="1"/>
  <c r="N197" i="1"/>
  <c r="T197" i="1" s="1"/>
  <c r="Q197" i="1"/>
  <c r="S197" i="1" s="1"/>
  <c r="N198" i="1"/>
  <c r="T198" i="1" s="1"/>
  <c r="U198" i="1" s="1"/>
  <c r="Q198" i="1"/>
  <c r="S198" i="1" s="1"/>
  <c r="N199" i="1"/>
  <c r="T199" i="1" s="1"/>
  <c r="U199" i="1" s="1"/>
  <c r="Q199" i="1"/>
  <c r="S199" i="1" s="1"/>
  <c r="N200" i="1"/>
  <c r="T200" i="1" s="1"/>
  <c r="Q200" i="1"/>
  <c r="S200" i="1" s="1"/>
  <c r="N201" i="1"/>
  <c r="T201" i="1" s="1"/>
  <c r="U201" i="1" s="1"/>
  <c r="Q201" i="1"/>
  <c r="S201" i="1" s="1"/>
  <c r="N202" i="1"/>
  <c r="T202" i="1" s="1"/>
  <c r="U202" i="1" s="1"/>
  <c r="Q202" i="1"/>
  <c r="S202" i="1" s="1"/>
  <c r="N203" i="1"/>
  <c r="T203" i="1" s="1"/>
  <c r="U203" i="1" s="1"/>
  <c r="Q203" i="1"/>
  <c r="S203" i="1" s="1"/>
  <c r="N204" i="1"/>
  <c r="T204" i="1" s="1"/>
  <c r="U204" i="1" s="1"/>
  <c r="Q204" i="1"/>
  <c r="S204" i="1" s="1"/>
  <c r="N205" i="1"/>
  <c r="T205" i="1" s="1"/>
  <c r="Q205" i="1"/>
  <c r="S205" i="1" s="1"/>
  <c r="N206" i="1"/>
  <c r="T206" i="1" s="1"/>
  <c r="U206" i="1" s="1"/>
  <c r="Q206" i="1"/>
  <c r="S206" i="1" s="1"/>
  <c r="N207" i="1"/>
  <c r="T207" i="1" s="1"/>
  <c r="U207" i="1" s="1"/>
  <c r="Q207" i="1"/>
  <c r="S207" i="1" s="1"/>
  <c r="N208" i="1"/>
  <c r="T208" i="1" s="1"/>
  <c r="Q208" i="1"/>
  <c r="S208" i="1" s="1"/>
  <c r="N209" i="1"/>
  <c r="T209" i="1" s="1"/>
  <c r="U209" i="1" s="1"/>
  <c r="Q209" i="1"/>
  <c r="S209" i="1" s="1"/>
  <c r="N210" i="1"/>
  <c r="T210" i="1" s="1"/>
  <c r="U210" i="1" s="1"/>
  <c r="Q210" i="1"/>
  <c r="S210" i="1" s="1"/>
  <c r="N211" i="1"/>
  <c r="T211" i="1" s="1"/>
  <c r="U211" i="1" s="1"/>
  <c r="Q211" i="1"/>
  <c r="S211" i="1" s="1"/>
  <c r="N212" i="1"/>
  <c r="T212" i="1" s="1"/>
  <c r="U212" i="1" s="1"/>
  <c r="Q212" i="1"/>
  <c r="S212" i="1" s="1"/>
  <c r="N213" i="1"/>
  <c r="T213" i="1" s="1"/>
  <c r="Q213" i="1"/>
  <c r="S213" i="1" s="1"/>
  <c r="N214" i="1"/>
  <c r="T214" i="1" s="1"/>
  <c r="U214" i="1" s="1"/>
  <c r="Q214" i="1"/>
  <c r="S214" i="1" s="1"/>
  <c r="N215" i="1"/>
  <c r="T215" i="1" s="1"/>
  <c r="U215" i="1" s="1"/>
  <c r="Q215" i="1"/>
  <c r="S215" i="1" s="1"/>
  <c r="N216" i="1"/>
  <c r="T216" i="1" s="1"/>
  <c r="Q216" i="1"/>
  <c r="S216" i="1" s="1"/>
  <c r="N217" i="1"/>
  <c r="T217" i="1" s="1"/>
  <c r="U217" i="1" s="1"/>
  <c r="Q217" i="1"/>
  <c r="S217" i="1" s="1"/>
  <c r="N218" i="1"/>
  <c r="T218" i="1" s="1"/>
  <c r="U218" i="1" s="1"/>
  <c r="Q218" i="1"/>
  <c r="S218" i="1" s="1"/>
  <c r="N219" i="1"/>
  <c r="T219" i="1" s="1"/>
  <c r="U219" i="1" s="1"/>
  <c r="Q219" i="1"/>
  <c r="S219" i="1" s="1"/>
  <c r="N220" i="1"/>
  <c r="T220" i="1" s="1"/>
  <c r="U220" i="1" s="1"/>
  <c r="Q220" i="1"/>
  <c r="S220" i="1" s="1"/>
  <c r="N221" i="1"/>
  <c r="T221" i="1" s="1"/>
  <c r="Q221" i="1"/>
  <c r="S221" i="1" s="1"/>
  <c r="N222" i="1"/>
  <c r="T222" i="1" s="1"/>
  <c r="U222" i="1" s="1"/>
  <c r="Q222" i="1"/>
  <c r="S222" i="1" s="1"/>
  <c r="N223" i="1"/>
  <c r="T223" i="1" s="1"/>
  <c r="U223" i="1" s="1"/>
  <c r="Q223" i="1"/>
  <c r="S223" i="1" s="1"/>
  <c r="N224" i="1"/>
  <c r="T224" i="1" s="1"/>
  <c r="Q224" i="1"/>
  <c r="S224" i="1" s="1"/>
  <c r="N225" i="1"/>
  <c r="T225" i="1" s="1"/>
  <c r="Q225" i="1"/>
  <c r="S225" i="1" s="1"/>
  <c r="N226" i="1"/>
  <c r="T226" i="1" s="1"/>
  <c r="U226" i="1" s="1"/>
  <c r="Q226" i="1"/>
  <c r="S226" i="1" s="1"/>
  <c r="N227" i="1"/>
  <c r="T227" i="1" s="1"/>
  <c r="U227" i="1" s="1"/>
  <c r="Q227" i="1"/>
  <c r="S227" i="1" s="1"/>
  <c r="N228" i="1"/>
  <c r="T228" i="1" s="1"/>
  <c r="Q228" i="1"/>
  <c r="S228" i="1" s="1"/>
  <c r="N229" i="1"/>
  <c r="T229" i="1" s="1"/>
  <c r="U229" i="1" s="1"/>
  <c r="Q229" i="1"/>
  <c r="S229" i="1" s="1"/>
  <c r="N230" i="1"/>
  <c r="T230" i="1" s="1"/>
  <c r="U230" i="1" s="1"/>
  <c r="Q230" i="1"/>
  <c r="S230" i="1" s="1"/>
  <c r="N231" i="1"/>
  <c r="T231" i="1" s="1"/>
  <c r="Q231" i="1"/>
  <c r="S231" i="1" s="1"/>
  <c r="N232" i="1"/>
  <c r="T232" i="1" s="1"/>
  <c r="U232" i="1" s="1"/>
  <c r="Q232" i="1"/>
  <c r="S232" i="1" s="1"/>
  <c r="N233" i="1"/>
  <c r="T233" i="1" s="1"/>
  <c r="Q233" i="1"/>
  <c r="S233" i="1" s="1"/>
  <c r="N234" i="1"/>
  <c r="T234" i="1" s="1"/>
  <c r="Q234" i="1"/>
  <c r="S234" i="1" s="1"/>
  <c r="N235" i="1"/>
  <c r="T235" i="1" s="1"/>
  <c r="Q235" i="1"/>
  <c r="S235" i="1" s="1"/>
  <c r="N236" i="1"/>
  <c r="T236" i="1" s="1"/>
  <c r="Q236" i="1"/>
  <c r="S236" i="1" s="1"/>
  <c r="N237" i="1"/>
  <c r="T237" i="1" s="1"/>
  <c r="Q237" i="1"/>
  <c r="S237" i="1" s="1"/>
  <c r="N238" i="1"/>
  <c r="T238" i="1" s="1"/>
  <c r="U238" i="1" s="1"/>
  <c r="Q238" i="1"/>
  <c r="S238" i="1" s="1"/>
  <c r="N239" i="1"/>
  <c r="T239" i="1" s="1"/>
  <c r="U239" i="1" s="1"/>
  <c r="Q239" i="1"/>
  <c r="S239" i="1" s="1"/>
  <c r="N240" i="1"/>
  <c r="T240" i="1" s="1"/>
  <c r="Q240" i="1"/>
  <c r="S240" i="1" s="1"/>
  <c r="N241" i="1"/>
  <c r="T241" i="1" s="1"/>
  <c r="Q241" i="1"/>
  <c r="S241" i="1" s="1"/>
  <c r="N242" i="1"/>
  <c r="T242" i="1" s="1"/>
  <c r="U242" i="1" s="1"/>
  <c r="Q242" i="1"/>
  <c r="S242" i="1" s="1"/>
  <c r="N243" i="1"/>
  <c r="T243" i="1" s="1"/>
  <c r="U243" i="1" s="1"/>
  <c r="Q243" i="1"/>
  <c r="S243" i="1" s="1"/>
  <c r="N244" i="1"/>
  <c r="T244" i="1" s="1"/>
  <c r="Q244" i="1"/>
  <c r="S244" i="1" s="1"/>
  <c r="N245" i="1"/>
  <c r="T245" i="1" s="1"/>
  <c r="U245" i="1" s="1"/>
  <c r="Q245" i="1"/>
  <c r="S245" i="1" s="1"/>
  <c r="N246" i="1"/>
  <c r="T246" i="1" s="1"/>
  <c r="U246" i="1" s="1"/>
  <c r="Q246" i="1"/>
  <c r="S246" i="1" s="1"/>
  <c r="N247" i="1"/>
  <c r="T247" i="1" s="1"/>
  <c r="Q247" i="1"/>
  <c r="S247" i="1" s="1"/>
  <c r="N248" i="1"/>
  <c r="T248" i="1" s="1"/>
  <c r="Q248" i="1"/>
  <c r="S248" i="1" s="1"/>
  <c r="N249" i="1"/>
  <c r="T249" i="1" s="1"/>
  <c r="U249" i="1" s="1"/>
  <c r="Q249" i="1"/>
  <c r="S249" i="1" s="1"/>
  <c r="N250" i="1"/>
  <c r="T250" i="1" s="1"/>
  <c r="U250" i="1" s="1"/>
  <c r="Q250" i="1"/>
  <c r="S250" i="1" s="1"/>
  <c r="N251" i="1"/>
  <c r="T251" i="1" s="1"/>
  <c r="Q251" i="1"/>
  <c r="S251" i="1" s="1"/>
  <c r="N252" i="1"/>
  <c r="T252" i="1" s="1"/>
  <c r="Q252" i="1"/>
  <c r="S252" i="1" s="1"/>
  <c r="N253" i="1"/>
  <c r="T253" i="1" s="1"/>
  <c r="Q253" i="1"/>
  <c r="S253" i="1" s="1"/>
  <c r="N254" i="1"/>
  <c r="T254" i="1" s="1"/>
  <c r="U254" i="1" s="1"/>
  <c r="Q254" i="1"/>
  <c r="S254" i="1" s="1"/>
  <c r="N255" i="1"/>
  <c r="T255" i="1" s="1"/>
  <c r="Q255" i="1"/>
  <c r="S255" i="1" s="1"/>
  <c r="N256" i="1"/>
  <c r="T256" i="1" s="1"/>
  <c r="Q256" i="1"/>
  <c r="S256" i="1" s="1"/>
  <c r="N257" i="1"/>
  <c r="T257" i="1" s="1"/>
  <c r="Q257" i="1"/>
  <c r="S257" i="1" s="1"/>
  <c r="N258" i="1"/>
  <c r="T258" i="1" s="1"/>
  <c r="U258" i="1" s="1"/>
  <c r="Q258" i="1"/>
  <c r="S258" i="1" s="1"/>
  <c r="N259" i="1"/>
  <c r="T259" i="1" s="1"/>
  <c r="Q259" i="1"/>
  <c r="S259" i="1" s="1"/>
  <c r="N260" i="1"/>
  <c r="T260" i="1" s="1"/>
  <c r="Q260" i="1"/>
  <c r="S260" i="1" s="1"/>
  <c r="N261" i="1"/>
  <c r="T261" i="1" s="1"/>
  <c r="Q261" i="1"/>
  <c r="S261" i="1" s="1"/>
  <c r="N262" i="1"/>
  <c r="T262" i="1" s="1"/>
  <c r="U262" i="1" s="1"/>
  <c r="Q262" i="1"/>
  <c r="S262" i="1" s="1"/>
  <c r="N263" i="1"/>
  <c r="T263" i="1" s="1"/>
  <c r="Q263" i="1"/>
  <c r="S263" i="1" s="1"/>
  <c r="N264" i="1"/>
  <c r="T264" i="1" s="1"/>
  <c r="Q264" i="1"/>
  <c r="S264" i="1" s="1"/>
  <c r="N265" i="1"/>
  <c r="T265" i="1" s="1"/>
  <c r="Q265" i="1"/>
  <c r="S265" i="1" s="1"/>
  <c r="N266" i="1"/>
  <c r="T266" i="1" s="1"/>
  <c r="U266" i="1" s="1"/>
  <c r="Q266" i="1"/>
  <c r="S266" i="1" s="1"/>
  <c r="N267" i="1"/>
  <c r="T267" i="1" s="1"/>
  <c r="Q267" i="1"/>
  <c r="S267" i="1" s="1"/>
  <c r="N268" i="1"/>
  <c r="T268" i="1" s="1"/>
  <c r="Q268" i="1"/>
  <c r="S268" i="1" s="1"/>
  <c r="N269" i="1"/>
  <c r="T269" i="1" s="1"/>
  <c r="Q269" i="1"/>
  <c r="S269" i="1" s="1"/>
  <c r="N270" i="1"/>
  <c r="T270" i="1" s="1"/>
  <c r="U270" i="1" s="1"/>
  <c r="Q270" i="1"/>
  <c r="S270" i="1" s="1"/>
  <c r="N271" i="1"/>
  <c r="T271" i="1" s="1"/>
  <c r="U271" i="1" s="1"/>
  <c r="Q271" i="1"/>
  <c r="S271" i="1" s="1"/>
  <c r="N272" i="1"/>
  <c r="T272" i="1" s="1"/>
  <c r="Q272" i="1"/>
  <c r="S272" i="1" s="1"/>
  <c r="N273" i="1"/>
  <c r="T273" i="1" s="1"/>
  <c r="Q273" i="1"/>
  <c r="S273" i="1" s="1"/>
  <c r="N274" i="1"/>
  <c r="T274" i="1" s="1"/>
  <c r="U274" i="1" s="1"/>
  <c r="Q274" i="1"/>
  <c r="S274" i="1" s="1"/>
  <c r="N275" i="1"/>
  <c r="T275" i="1" s="1"/>
  <c r="U275" i="1" s="1"/>
  <c r="Q275" i="1"/>
  <c r="S275" i="1" s="1"/>
  <c r="N276" i="1"/>
  <c r="T276" i="1" s="1"/>
  <c r="Q276" i="1"/>
  <c r="S276" i="1" s="1"/>
  <c r="N277" i="1"/>
  <c r="T277" i="1" s="1"/>
  <c r="Q277" i="1"/>
  <c r="S277" i="1" s="1"/>
  <c r="N278" i="1"/>
  <c r="T278" i="1" s="1"/>
  <c r="U278" i="1" s="1"/>
  <c r="Q278" i="1"/>
  <c r="S278" i="1" s="1"/>
  <c r="N279" i="1"/>
  <c r="T279" i="1" s="1"/>
  <c r="U279" i="1" s="1"/>
  <c r="Q279" i="1"/>
  <c r="S279" i="1" s="1"/>
  <c r="N280" i="1"/>
  <c r="T280" i="1" s="1"/>
  <c r="Q280" i="1"/>
  <c r="S280" i="1" s="1"/>
  <c r="N281" i="1"/>
  <c r="T281" i="1" s="1"/>
  <c r="Q281" i="1"/>
  <c r="S281" i="1" s="1"/>
  <c r="N282" i="1"/>
  <c r="T282" i="1" s="1"/>
  <c r="U282" i="1" s="1"/>
  <c r="Q282" i="1"/>
  <c r="S282" i="1" s="1"/>
  <c r="N283" i="1"/>
  <c r="T283" i="1" s="1"/>
  <c r="U283" i="1" s="1"/>
  <c r="Q283" i="1"/>
  <c r="S283" i="1" s="1"/>
  <c r="N284" i="1"/>
  <c r="T284" i="1" s="1"/>
  <c r="Q284" i="1"/>
  <c r="S284" i="1" s="1"/>
  <c r="N285" i="1"/>
  <c r="T285" i="1" s="1"/>
  <c r="Q285" i="1"/>
  <c r="S285" i="1" s="1"/>
  <c r="N286" i="1"/>
  <c r="T286" i="1" s="1"/>
  <c r="U286" i="1" s="1"/>
  <c r="Q286" i="1"/>
  <c r="S286" i="1" s="1"/>
  <c r="N287" i="1"/>
  <c r="T287" i="1" s="1"/>
  <c r="U287" i="1" s="1"/>
  <c r="Q287" i="1"/>
  <c r="S287" i="1" s="1"/>
  <c r="N288" i="1"/>
  <c r="T288" i="1" s="1"/>
  <c r="Q288" i="1"/>
  <c r="S288" i="1" s="1"/>
  <c r="N289" i="1"/>
  <c r="T289" i="1" s="1"/>
  <c r="U289" i="1" s="1"/>
  <c r="Q289" i="1"/>
  <c r="S289" i="1" s="1"/>
  <c r="N290" i="1"/>
  <c r="T290" i="1" s="1"/>
  <c r="U290" i="1" s="1"/>
  <c r="Q290" i="1"/>
  <c r="S290" i="1" s="1"/>
  <c r="N291" i="1"/>
  <c r="T291" i="1" s="1"/>
  <c r="U291" i="1" s="1"/>
  <c r="Q291" i="1"/>
  <c r="S291" i="1" s="1"/>
  <c r="N292" i="1"/>
  <c r="T292" i="1" s="1"/>
  <c r="Q292" i="1"/>
  <c r="S292" i="1" s="1"/>
  <c r="N293" i="1"/>
  <c r="T293" i="1" s="1"/>
  <c r="U293" i="1" s="1"/>
  <c r="Q293" i="1"/>
  <c r="S293" i="1" s="1"/>
  <c r="N294" i="1"/>
  <c r="T294" i="1" s="1"/>
  <c r="U294" i="1" s="1"/>
  <c r="Q294" i="1"/>
  <c r="S294" i="1" s="1"/>
  <c r="N295" i="1"/>
  <c r="T295" i="1" s="1"/>
  <c r="Q295" i="1"/>
  <c r="S295" i="1" s="1"/>
  <c r="N296" i="1"/>
  <c r="T296" i="1" s="1"/>
  <c r="Q296" i="1"/>
  <c r="S296" i="1" s="1"/>
  <c r="N297" i="1"/>
  <c r="T297" i="1" s="1"/>
  <c r="Q297" i="1"/>
  <c r="S297" i="1" s="1"/>
  <c r="N298" i="1"/>
  <c r="T298" i="1" s="1"/>
  <c r="U298" i="1" s="1"/>
  <c r="Q298" i="1"/>
  <c r="S298" i="1" s="1"/>
  <c r="N299" i="1"/>
  <c r="T299" i="1" s="1"/>
  <c r="Q299" i="1"/>
  <c r="S299" i="1" s="1"/>
  <c r="N300" i="1"/>
  <c r="T300" i="1" s="1"/>
  <c r="Q300" i="1"/>
  <c r="S300" i="1" s="1"/>
  <c r="N301" i="1"/>
  <c r="T301" i="1" s="1"/>
  <c r="Q301" i="1"/>
  <c r="S301" i="1" s="1"/>
  <c r="N302" i="1"/>
  <c r="T302" i="1" s="1"/>
  <c r="U302" i="1" s="1"/>
  <c r="Q302" i="1"/>
  <c r="S302" i="1" s="1"/>
  <c r="N303" i="1"/>
  <c r="T303" i="1" s="1"/>
  <c r="U303" i="1" s="1"/>
  <c r="Q303" i="1"/>
  <c r="S303" i="1" s="1"/>
  <c r="N304" i="1"/>
  <c r="T304" i="1" s="1"/>
  <c r="Q304" i="1"/>
  <c r="S304" i="1" s="1"/>
  <c r="N305" i="1"/>
  <c r="T305" i="1" s="1"/>
  <c r="Q305" i="1"/>
  <c r="S305" i="1" s="1"/>
  <c r="N306" i="1"/>
  <c r="T306" i="1" s="1"/>
  <c r="U306" i="1" s="1"/>
  <c r="Q306" i="1"/>
  <c r="S306" i="1" s="1"/>
  <c r="N307" i="1"/>
  <c r="T307" i="1" s="1"/>
  <c r="U307" i="1" s="1"/>
  <c r="Q307" i="1"/>
  <c r="S307" i="1" s="1"/>
  <c r="N308" i="1"/>
  <c r="T308" i="1" s="1"/>
  <c r="Q308" i="1"/>
  <c r="S308" i="1" s="1"/>
  <c r="N309" i="1"/>
  <c r="T309" i="1" s="1"/>
  <c r="Q309" i="1"/>
  <c r="S309" i="1" s="1"/>
  <c r="N310" i="1"/>
  <c r="T310" i="1" s="1"/>
  <c r="U310" i="1" s="1"/>
  <c r="Q310" i="1"/>
  <c r="S310" i="1" s="1"/>
  <c r="N311" i="1"/>
  <c r="T311" i="1" s="1"/>
  <c r="U311" i="1" s="1"/>
  <c r="Q311" i="1"/>
  <c r="S311" i="1" s="1"/>
  <c r="N312" i="1"/>
  <c r="T312" i="1" s="1"/>
  <c r="Q312" i="1"/>
  <c r="S312" i="1" s="1"/>
  <c r="N313" i="1"/>
  <c r="T313" i="1" s="1"/>
  <c r="U313" i="1" s="1"/>
  <c r="Q313" i="1"/>
  <c r="S313" i="1" s="1"/>
  <c r="N314" i="1"/>
  <c r="T314" i="1" s="1"/>
  <c r="U314" i="1" s="1"/>
  <c r="Q314" i="1"/>
  <c r="S314" i="1" s="1"/>
  <c r="N315" i="1"/>
  <c r="T315" i="1" s="1"/>
  <c r="Q315" i="1"/>
  <c r="S315" i="1" s="1"/>
  <c r="N316" i="1"/>
  <c r="T316" i="1" s="1"/>
  <c r="Q316" i="1"/>
  <c r="S316" i="1" s="1"/>
  <c r="N317" i="1"/>
  <c r="T317" i="1" s="1"/>
  <c r="Q317" i="1"/>
  <c r="S317" i="1" s="1"/>
  <c r="N318" i="1"/>
  <c r="T318" i="1" s="1"/>
  <c r="U318" i="1" s="1"/>
  <c r="Q318" i="1"/>
  <c r="S318" i="1" s="1"/>
  <c r="N319" i="1"/>
  <c r="T319" i="1" s="1"/>
  <c r="U319" i="1" s="1"/>
  <c r="Q319" i="1"/>
  <c r="S319" i="1" s="1"/>
  <c r="N320" i="1"/>
  <c r="T320" i="1" s="1"/>
  <c r="Q320" i="1"/>
  <c r="S320" i="1" s="1"/>
  <c r="N321" i="1"/>
  <c r="T321" i="1" s="1"/>
  <c r="Q321" i="1"/>
  <c r="S321" i="1" s="1"/>
  <c r="N322" i="1"/>
  <c r="T322" i="1" s="1"/>
  <c r="Q322" i="1"/>
  <c r="S322" i="1" s="1"/>
  <c r="N323" i="1"/>
  <c r="T323" i="1" s="1"/>
  <c r="U323" i="1" s="1"/>
  <c r="Q323" i="1"/>
  <c r="S323" i="1" s="1"/>
  <c r="N324" i="1"/>
  <c r="T324" i="1" s="1"/>
  <c r="Q324" i="1"/>
  <c r="S324" i="1" s="1"/>
  <c r="N325" i="1"/>
  <c r="T325" i="1" s="1"/>
  <c r="Q325" i="1"/>
  <c r="S325" i="1" s="1"/>
  <c r="N326" i="1"/>
  <c r="T326" i="1" s="1"/>
  <c r="U326" i="1" s="1"/>
  <c r="Q326" i="1"/>
  <c r="S326" i="1" s="1"/>
  <c r="N327" i="1"/>
  <c r="T327" i="1" s="1"/>
  <c r="U327" i="1" s="1"/>
  <c r="Q327" i="1"/>
  <c r="S327" i="1" s="1"/>
  <c r="N328" i="1"/>
  <c r="T328" i="1" s="1"/>
  <c r="Q328" i="1"/>
  <c r="S328" i="1" s="1"/>
  <c r="N329" i="1"/>
  <c r="T329" i="1" s="1"/>
  <c r="U329" i="1" s="1"/>
  <c r="Q329" i="1"/>
  <c r="S329" i="1" s="1"/>
  <c r="N330" i="1"/>
  <c r="T330" i="1" s="1"/>
  <c r="Q330" i="1"/>
  <c r="S330" i="1" s="1"/>
  <c r="N331" i="1"/>
  <c r="T331" i="1" s="1"/>
  <c r="U331" i="1" s="1"/>
  <c r="Q331" i="1"/>
  <c r="S331" i="1" s="1"/>
  <c r="N332" i="1"/>
  <c r="T332" i="1" s="1"/>
  <c r="Q332" i="1"/>
  <c r="S332" i="1" s="1"/>
  <c r="N333" i="1"/>
  <c r="T333" i="1" s="1"/>
  <c r="Q333" i="1"/>
  <c r="S333" i="1" s="1"/>
  <c r="N334" i="1"/>
  <c r="T334" i="1" s="1"/>
  <c r="U334" i="1" s="1"/>
  <c r="Q334" i="1"/>
  <c r="S334" i="1" s="1"/>
  <c r="N335" i="1"/>
  <c r="T335" i="1" s="1"/>
  <c r="U335" i="1" s="1"/>
  <c r="Q335" i="1"/>
  <c r="S335" i="1" s="1"/>
  <c r="N336" i="1"/>
  <c r="T336" i="1" s="1"/>
  <c r="Q336" i="1"/>
  <c r="S336" i="1" s="1"/>
  <c r="N337" i="1"/>
  <c r="T337" i="1" s="1"/>
  <c r="U337" i="1" s="1"/>
  <c r="Q337" i="1"/>
  <c r="S337" i="1" s="1"/>
  <c r="N338" i="1"/>
  <c r="T338" i="1" s="1"/>
  <c r="Q338" i="1"/>
  <c r="S338" i="1" s="1"/>
  <c r="N339" i="1"/>
  <c r="T339" i="1" s="1"/>
  <c r="U339" i="1" s="1"/>
  <c r="Q339" i="1"/>
  <c r="S339" i="1" s="1"/>
  <c r="N340" i="1"/>
  <c r="T340" i="1" s="1"/>
  <c r="Q340" i="1"/>
  <c r="S340" i="1" s="1"/>
  <c r="N341" i="1"/>
  <c r="T341" i="1" s="1"/>
  <c r="Q341" i="1"/>
  <c r="S341" i="1" s="1"/>
  <c r="N342" i="1"/>
  <c r="T342" i="1" s="1"/>
  <c r="U342" i="1" s="1"/>
  <c r="Q342" i="1"/>
  <c r="S342" i="1" s="1"/>
  <c r="N343" i="1"/>
  <c r="T343" i="1" s="1"/>
  <c r="U343" i="1" s="1"/>
  <c r="Q343" i="1"/>
  <c r="S343" i="1" s="1"/>
  <c r="N344" i="1"/>
  <c r="T344" i="1" s="1"/>
  <c r="Q344" i="1"/>
  <c r="S344" i="1" s="1"/>
  <c r="N345" i="1"/>
  <c r="T345" i="1" s="1"/>
  <c r="U345" i="1" s="1"/>
  <c r="Q345" i="1"/>
  <c r="S345" i="1" s="1"/>
  <c r="N346" i="1"/>
  <c r="T346" i="1" s="1"/>
  <c r="Q346" i="1"/>
  <c r="S346" i="1" s="1"/>
  <c r="N347" i="1"/>
  <c r="T347" i="1" s="1"/>
  <c r="Q347" i="1"/>
  <c r="S347" i="1" s="1"/>
  <c r="N348" i="1"/>
  <c r="T348" i="1" s="1"/>
  <c r="Q348" i="1"/>
  <c r="S348" i="1" s="1"/>
  <c r="N349" i="1"/>
  <c r="T349" i="1" s="1"/>
  <c r="U349" i="1" s="1"/>
  <c r="Q349" i="1"/>
  <c r="S349" i="1" s="1"/>
  <c r="N350" i="1"/>
  <c r="T350" i="1" s="1"/>
  <c r="Q350" i="1"/>
  <c r="S350" i="1" s="1"/>
  <c r="N351" i="1"/>
  <c r="T351" i="1" s="1"/>
  <c r="Q351" i="1"/>
  <c r="S351" i="1" s="1"/>
  <c r="N352" i="1"/>
  <c r="T352" i="1" s="1"/>
  <c r="Q352" i="1"/>
  <c r="S352" i="1" s="1"/>
  <c r="N353" i="1"/>
  <c r="T353" i="1" s="1"/>
  <c r="U353" i="1" s="1"/>
  <c r="Q353" i="1"/>
  <c r="S353" i="1" s="1"/>
  <c r="N354" i="1"/>
  <c r="T354" i="1" s="1"/>
  <c r="Q354" i="1"/>
  <c r="S354" i="1" s="1"/>
  <c r="N355" i="1"/>
  <c r="T355" i="1" s="1"/>
  <c r="Q355" i="1"/>
  <c r="S355" i="1" s="1"/>
  <c r="N356" i="1"/>
  <c r="T356" i="1" s="1"/>
  <c r="Q356" i="1"/>
  <c r="S356" i="1" s="1"/>
  <c r="N357" i="1"/>
  <c r="T357" i="1" s="1"/>
  <c r="U357" i="1" s="1"/>
  <c r="Q357" i="1"/>
  <c r="S357" i="1" s="1"/>
  <c r="N358" i="1"/>
  <c r="T358" i="1" s="1"/>
  <c r="Q358" i="1"/>
  <c r="S358" i="1" s="1"/>
  <c r="N359" i="1"/>
  <c r="T359" i="1" s="1"/>
  <c r="Q359" i="1"/>
  <c r="S359" i="1" s="1"/>
  <c r="N360" i="1"/>
  <c r="T360" i="1" s="1"/>
  <c r="Q360" i="1"/>
  <c r="S360" i="1" s="1"/>
  <c r="N361" i="1"/>
  <c r="T361" i="1" s="1"/>
  <c r="U361" i="1" s="1"/>
  <c r="Q361" i="1"/>
  <c r="S361" i="1" s="1"/>
  <c r="N362" i="1"/>
  <c r="T362" i="1" s="1"/>
  <c r="Q362" i="1"/>
  <c r="S362" i="1" s="1"/>
  <c r="N363" i="1"/>
  <c r="T363" i="1" s="1"/>
  <c r="Q363" i="1"/>
  <c r="S363" i="1" s="1"/>
  <c r="N364" i="1"/>
  <c r="T364" i="1" s="1"/>
  <c r="Q364" i="1"/>
  <c r="S364" i="1" s="1"/>
  <c r="N365" i="1"/>
  <c r="T365" i="1" s="1"/>
  <c r="U365" i="1" s="1"/>
  <c r="Q365" i="1"/>
  <c r="S365" i="1" s="1"/>
  <c r="N366" i="1"/>
  <c r="T366" i="1" s="1"/>
  <c r="Q366" i="1"/>
  <c r="S366" i="1" s="1"/>
  <c r="N367" i="1"/>
  <c r="T367" i="1" s="1"/>
  <c r="Q367" i="1"/>
  <c r="S367" i="1" s="1"/>
  <c r="N368" i="1"/>
  <c r="T368" i="1" s="1"/>
  <c r="Q368" i="1"/>
  <c r="S368" i="1" s="1"/>
  <c r="N369" i="1"/>
  <c r="T369" i="1" s="1"/>
  <c r="U369" i="1" s="1"/>
  <c r="Q369" i="1"/>
  <c r="S369" i="1" s="1"/>
  <c r="N370" i="1"/>
  <c r="T370" i="1" s="1"/>
  <c r="Q370" i="1"/>
  <c r="S370" i="1" s="1"/>
  <c r="N371" i="1"/>
  <c r="T371" i="1" s="1"/>
  <c r="Q371" i="1"/>
  <c r="S371" i="1" s="1"/>
  <c r="N372" i="1"/>
  <c r="T372" i="1" s="1"/>
  <c r="Q372" i="1"/>
  <c r="S372" i="1" s="1"/>
  <c r="N373" i="1"/>
  <c r="T373" i="1" s="1"/>
  <c r="U373" i="1" s="1"/>
  <c r="Q373" i="1"/>
  <c r="S373" i="1" s="1"/>
  <c r="N374" i="1"/>
  <c r="T374" i="1" s="1"/>
  <c r="Q374" i="1"/>
  <c r="S374" i="1" s="1"/>
  <c r="N375" i="1"/>
  <c r="T375" i="1" s="1"/>
  <c r="Q375" i="1"/>
  <c r="S375" i="1" s="1"/>
  <c r="N376" i="1"/>
  <c r="T376" i="1" s="1"/>
  <c r="Q376" i="1"/>
  <c r="S376" i="1" s="1"/>
  <c r="N377" i="1"/>
  <c r="T377" i="1" s="1"/>
  <c r="U377" i="1" s="1"/>
  <c r="Q377" i="1"/>
  <c r="S377" i="1" s="1"/>
  <c r="N378" i="1"/>
  <c r="T378" i="1" s="1"/>
  <c r="Q378" i="1"/>
  <c r="S378" i="1" s="1"/>
  <c r="N379" i="1"/>
  <c r="T379" i="1" s="1"/>
  <c r="Q379" i="1"/>
  <c r="S379" i="1" s="1"/>
  <c r="N380" i="1"/>
  <c r="T380" i="1" s="1"/>
  <c r="Q380" i="1"/>
  <c r="S380" i="1" s="1"/>
  <c r="N381" i="1"/>
  <c r="T381" i="1" s="1"/>
  <c r="U381" i="1" s="1"/>
  <c r="Q381" i="1"/>
  <c r="S381" i="1" s="1"/>
  <c r="N382" i="1"/>
  <c r="T382" i="1" s="1"/>
  <c r="Q382" i="1"/>
  <c r="S382" i="1" s="1"/>
  <c r="N383" i="1"/>
  <c r="T383" i="1" s="1"/>
  <c r="Q383" i="1"/>
  <c r="S383" i="1" s="1"/>
  <c r="N384" i="1"/>
  <c r="T384" i="1" s="1"/>
  <c r="U384" i="1" s="1"/>
  <c r="Q384" i="1"/>
  <c r="S384" i="1" s="1"/>
  <c r="N385" i="1"/>
  <c r="T385" i="1" s="1"/>
  <c r="U385" i="1" s="1"/>
  <c r="Q385" i="1"/>
  <c r="S385" i="1" s="1"/>
  <c r="N386" i="1"/>
  <c r="T386" i="1" s="1"/>
  <c r="Q386" i="1"/>
  <c r="S386" i="1" s="1"/>
  <c r="N387" i="1"/>
  <c r="T387" i="1" s="1"/>
  <c r="Q387" i="1"/>
  <c r="S387" i="1" s="1"/>
  <c r="N388" i="1"/>
  <c r="T388" i="1" s="1"/>
  <c r="U388" i="1" s="1"/>
  <c r="Q388" i="1"/>
  <c r="S388" i="1" s="1"/>
  <c r="N389" i="1"/>
  <c r="T389" i="1" s="1"/>
  <c r="U389" i="1" s="1"/>
  <c r="Q389" i="1"/>
  <c r="S389" i="1" s="1"/>
  <c r="N390" i="1"/>
  <c r="T390" i="1" s="1"/>
  <c r="Q390" i="1"/>
  <c r="S390" i="1" s="1"/>
  <c r="N391" i="1"/>
  <c r="T391" i="1" s="1"/>
  <c r="Q391" i="1"/>
  <c r="S391" i="1" s="1"/>
  <c r="N392" i="1"/>
  <c r="T392" i="1" s="1"/>
  <c r="U392" i="1" s="1"/>
  <c r="Q392" i="1"/>
  <c r="S392" i="1" s="1"/>
  <c r="N393" i="1"/>
  <c r="T393" i="1" s="1"/>
  <c r="U393" i="1" s="1"/>
  <c r="Q393" i="1"/>
  <c r="S393" i="1" s="1"/>
  <c r="N394" i="1"/>
  <c r="T394" i="1" s="1"/>
  <c r="U394" i="1" s="1"/>
  <c r="Q394" i="1"/>
  <c r="S394" i="1" s="1"/>
  <c r="N395" i="1"/>
  <c r="T395" i="1" s="1"/>
  <c r="Q395" i="1"/>
  <c r="S395" i="1" s="1"/>
  <c r="N396" i="1"/>
  <c r="T396" i="1" s="1"/>
  <c r="U396" i="1" s="1"/>
  <c r="Q396" i="1"/>
  <c r="S396" i="1" s="1"/>
  <c r="N397" i="1"/>
  <c r="T397" i="1" s="1"/>
  <c r="U397" i="1" s="1"/>
  <c r="Q397" i="1"/>
  <c r="S397" i="1" s="1"/>
  <c r="N398" i="1"/>
  <c r="T398" i="1" s="1"/>
  <c r="U398" i="1" s="1"/>
  <c r="Q398" i="1"/>
  <c r="S398" i="1" s="1"/>
  <c r="N399" i="1"/>
  <c r="T399" i="1" s="1"/>
  <c r="Q399" i="1"/>
  <c r="S399" i="1" s="1"/>
  <c r="N400" i="1"/>
  <c r="T400" i="1" s="1"/>
  <c r="Q400" i="1"/>
  <c r="S400" i="1" s="1"/>
  <c r="N401" i="1"/>
  <c r="T401" i="1" s="1"/>
  <c r="U401" i="1" s="1"/>
  <c r="Q401" i="1"/>
  <c r="S401" i="1" s="1"/>
  <c r="N402" i="1"/>
  <c r="T402" i="1" s="1"/>
  <c r="U402" i="1" s="1"/>
  <c r="Q402" i="1"/>
  <c r="S402" i="1" s="1"/>
  <c r="N403" i="1"/>
  <c r="T403" i="1" s="1"/>
  <c r="Q403" i="1"/>
  <c r="S403" i="1" s="1"/>
  <c r="N404" i="1"/>
  <c r="T404" i="1" s="1"/>
  <c r="Q404" i="1"/>
  <c r="S404" i="1" s="1"/>
  <c r="N405" i="1"/>
  <c r="T405" i="1" s="1"/>
  <c r="U405" i="1" s="1"/>
  <c r="Q405" i="1"/>
  <c r="S405" i="1" s="1"/>
  <c r="N406" i="1"/>
  <c r="T406" i="1" s="1"/>
  <c r="U406" i="1" s="1"/>
  <c r="Q406" i="1"/>
  <c r="S406" i="1" s="1"/>
  <c r="N407" i="1"/>
  <c r="T407" i="1" s="1"/>
  <c r="Q407" i="1"/>
  <c r="S407" i="1" s="1"/>
  <c r="N408" i="1"/>
  <c r="T408" i="1" s="1"/>
  <c r="Q408" i="1"/>
  <c r="S408" i="1" s="1"/>
  <c r="N409" i="1"/>
  <c r="T409" i="1" s="1"/>
  <c r="U409" i="1" s="1"/>
  <c r="Q409" i="1"/>
  <c r="S409" i="1" s="1"/>
  <c r="N410" i="1"/>
  <c r="T410" i="1" s="1"/>
  <c r="Q410" i="1"/>
  <c r="S410" i="1" s="1"/>
  <c r="N411" i="1"/>
  <c r="T411" i="1" s="1"/>
  <c r="Q411" i="1"/>
  <c r="S411" i="1" s="1"/>
  <c r="N412" i="1"/>
  <c r="T412" i="1" s="1"/>
  <c r="Q412" i="1"/>
  <c r="S412" i="1" s="1"/>
  <c r="N413" i="1"/>
  <c r="T413" i="1" s="1"/>
  <c r="U413" i="1" s="1"/>
  <c r="Q413" i="1"/>
  <c r="S413" i="1" s="1"/>
  <c r="N414" i="1"/>
  <c r="T414" i="1" s="1"/>
  <c r="Q414" i="1"/>
  <c r="S414" i="1" s="1"/>
  <c r="N415" i="1"/>
  <c r="T415" i="1" s="1"/>
  <c r="U415" i="1" s="1"/>
  <c r="Q415" i="1"/>
  <c r="S415" i="1" s="1"/>
  <c r="N416" i="1"/>
  <c r="T416" i="1" s="1"/>
  <c r="Q416" i="1"/>
  <c r="S416" i="1" s="1"/>
  <c r="N417" i="1"/>
  <c r="T417" i="1" s="1"/>
  <c r="Q417" i="1"/>
  <c r="S417" i="1" s="1"/>
  <c r="N418" i="1"/>
  <c r="T418" i="1" s="1"/>
  <c r="U418" i="1" s="1"/>
  <c r="Q418" i="1"/>
  <c r="S418" i="1" s="1"/>
  <c r="N419" i="1"/>
  <c r="T419" i="1" s="1"/>
  <c r="Q419" i="1"/>
  <c r="S419" i="1" s="1"/>
  <c r="N420" i="1"/>
  <c r="T420" i="1" s="1"/>
  <c r="U420" i="1" s="1"/>
  <c r="Q420" i="1"/>
  <c r="S420" i="1" s="1"/>
  <c r="N421" i="1"/>
  <c r="T421" i="1" s="1"/>
  <c r="U421" i="1" s="1"/>
  <c r="Q421" i="1"/>
  <c r="S421" i="1" s="1"/>
  <c r="N422" i="1"/>
  <c r="T422" i="1" s="1"/>
  <c r="U422" i="1" s="1"/>
  <c r="Q422" i="1"/>
  <c r="S422" i="1" s="1"/>
  <c r="N423" i="1"/>
  <c r="T423" i="1" s="1"/>
  <c r="Q423" i="1"/>
  <c r="S423" i="1" s="1"/>
  <c r="N424" i="1"/>
  <c r="T424" i="1" s="1"/>
  <c r="Q424" i="1"/>
  <c r="S424" i="1" s="1"/>
  <c r="N425" i="1"/>
  <c r="T425" i="1" s="1"/>
  <c r="U425" i="1" s="1"/>
  <c r="Q425" i="1"/>
  <c r="S425" i="1" s="1"/>
  <c r="N426" i="1"/>
  <c r="T426" i="1" s="1"/>
  <c r="Q426" i="1"/>
  <c r="S426" i="1" s="1"/>
  <c r="N427" i="1"/>
  <c r="T427" i="1" s="1"/>
  <c r="U427" i="1" s="1"/>
  <c r="Q427" i="1"/>
  <c r="S427" i="1" s="1"/>
  <c r="N428" i="1"/>
  <c r="T428" i="1" s="1"/>
  <c r="Q428" i="1"/>
  <c r="S428" i="1" s="1"/>
  <c r="N429" i="1"/>
  <c r="T429" i="1" s="1"/>
  <c r="U429" i="1" s="1"/>
  <c r="Q429" i="1"/>
  <c r="S429" i="1" s="1"/>
  <c r="N430" i="1"/>
  <c r="T430" i="1" s="1"/>
  <c r="Q430" i="1"/>
  <c r="S430" i="1" s="1"/>
  <c r="N431" i="1"/>
  <c r="T431" i="1" s="1"/>
  <c r="U431" i="1" s="1"/>
  <c r="Q431" i="1"/>
  <c r="S431" i="1" s="1"/>
  <c r="N432" i="1"/>
  <c r="T432" i="1" s="1"/>
  <c r="Q432" i="1"/>
  <c r="S432" i="1" s="1"/>
  <c r="N433" i="1"/>
  <c r="T433" i="1" s="1"/>
  <c r="U433" i="1" s="1"/>
  <c r="Q433" i="1"/>
  <c r="S433" i="1" s="1"/>
  <c r="N434" i="1"/>
  <c r="T434" i="1" s="1"/>
  <c r="U434" i="1" s="1"/>
  <c r="Q434" i="1"/>
  <c r="S434" i="1" s="1"/>
  <c r="N435" i="1"/>
  <c r="T435" i="1" s="1"/>
  <c r="Q435" i="1"/>
  <c r="S435" i="1" s="1"/>
  <c r="N436" i="1"/>
  <c r="T436" i="1" s="1"/>
  <c r="U436" i="1" s="1"/>
  <c r="Q436" i="1"/>
  <c r="S436" i="1" s="1"/>
  <c r="N437" i="1"/>
  <c r="T437" i="1" s="1"/>
  <c r="U437" i="1" s="1"/>
  <c r="Q437" i="1"/>
  <c r="S437" i="1" s="1"/>
  <c r="N438" i="1"/>
  <c r="T438" i="1" s="1"/>
  <c r="U438" i="1" s="1"/>
  <c r="Q438" i="1"/>
  <c r="S438" i="1" s="1"/>
  <c r="N439" i="1"/>
  <c r="T439" i="1" s="1"/>
  <c r="Q439" i="1"/>
  <c r="S439" i="1" s="1"/>
  <c r="N440" i="1"/>
  <c r="T440" i="1" s="1"/>
  <c r="Q440" i="1"/>
  <c r="S440" i="1" s="1"/>
  <c r="N441" i="1"/>
  <c r="T441" i="1" s="1"/>
  <c r="U441" i="1" s="1"/>
  <c r="Q441" i="1"/>
  <c r="S441" i="1" s="1"/>
  <c r="N442" i="1"/>
  <c r="T442" i="1" s="1"/>
  <c r="Q442" i="1"/>
  <c r="S442" i="1" s="1"/>
  <c r="N443" i="1"/>
  <c r="T443" i="1" s="1"/>
  <c r="U443" i="1" s="1"/>
  <c r="Q443" i="1"/>
  <c r="S443" i="1" s="1"/>
  <c r="N444" i="1"/>
  <c r="T444" i="1" s="1"/>
  <c r="Q444" i="1"/>
  <c r="S444" i="1" s="1"/>
  <c r="N445" i="1"/>
  <c r="T445" i="1" s="1"/>
  <c r="U445" i="1" s="1"/>
  <c r="Q445" i="1"/>
  <c r="S445" i="1" s="1"/>
  <c r="N446" i="1"/>
  <c r="T446" i="1" s="1"/>
  <c r="Q446" i="1"/>
  <c r="S446" i="1" s="1"/>
  <c r="N447" i="1"/>
  <c r="T447" i="1" s="1"/>
  <c r="U447" i="1" s="1"/>
  <c r="Q447" i="1"/>
  <c r="S447" i="1" s="1"/>
  <c r="N448" i="1"/>
  <c r="T448" i="1" s="1"/>
  <c r="Q448" i="1"/>
  <c r="S448" i="1" s="1"/>
  <c r="N449" i="1"/>
  <c r="T449" i="1" s="1"/>
  <c r="U449" i="1" s="1"/>
  <c r="Q449" i="1"/>
  <c r="S449" i="1" s="1"/>
  <c r="N450" i="1"/>
  <c r="T450" i="1" s="1"/>
  <c r="U450" i="1" s="1"/>
  <c r="Q450" i="1"/>
  <c r="S450" i="1" s="1"/>
  <c r="N451" i="1"/>
  <c r="T451" i="1" s="1"/>
  <c r="Q451" i="1"/>
  <c r="S451" i="1" s="1"/>
  <c r="N452" i="1"/>
  <c r="T452" i="1" s="1"/>
  <c r="U452" i="1" s="1"/>
  <c r="Q452" i="1"/>
  <c r="S452" i="1" s="1"/>
  <c r="N453" i="1"/>
  <c r="T453" i="1" s="1"/>
  <c r="U453" i="1" s="1"/>
  <c r="Q453" i="1"/>
  <c r="S453" i="1" s="1"/>
  <c r="N454" i="1"/>
  <c r="T454" i="1" s="1"/>
  <c r="U454" i="1" s="1"/>
  <c r="Q454" i="1"/>
  <c r="S454" i="1" s="1"/>
  <c r="N455" i="1"/>
  <c r="T455" i="1" s="1"/>
  <c r="Q455" i="1"/>
  <c r="S455" i="1" s="1"/>
  <c r="N456" i="1"/>
  <c r="T456" i="1" s="1"/>
  <c r="Q456" i="1"/>
  <c r="S456" i="1" s="1"/>
  <c r="N457" i="1"/>
  <c r="T457" i="1" s="1"/>
  <c r="U457" i="1" s="1"/>
  <c r="Q457" i="1"/>
  <c r="S457" i="1" s="1"/>
  <c r="N458" i="1"/>
  <c r="T458" i="1" s="1"/>
  <c r="Q458" i="1"/>
  <c r="S458" i="1" s="1"/>
  <c r="N459" i="1"/>
  <c r="T459" i="1" s="1"/>
  <c r="U459" i="1" s="1"/>
  <c r="Q459" i="1"/>
  <c r="S459" i="1" s="1"/>
  <c r="N460" i="1"/>
  <c r="T460" i="1" s="1"/>
  <c r="Q460" i="1"/>
  <c r="S460" i="1" s="1"/>
  <c r="N461" i="1"/>
  <c r="T461" i="1" s="1"/>
  <c r="U461" i="1" s="1"/>
  <c r="Q461" i="1"/>
  <c r="S461" i="1" s="1"/>
  <c r="N462" i="1"/>
  <c r="T462" i="1" s="1"/>
  <c r="Q462" i="1"/>
  <c r="S462" i="1" s="1"/>
  <c r="N463" i="1"/>
  <c r="T463" i="1" s="1"/>
  <c r="U463" i="1" s="1"/>
  <c r="Q463" i="1"/>
  <c r="S463" i="1" s="1"/>
  <c r="N464" i="1"/>
  <c r="T464" i="1" s="1"/>
  <c r="Q464" i="1"/>
  <c r="S464" i="1" s="1"/>
  <c r="N465" i="1"/>
  <c r="T465" i="1" s="1"/>
  <c r="U465" i="1" s="1"/>
  <c r="Q465" i="1"/>
  <c r="S465" i="1" s="1"/>
  <c r="N466" i="1"/>
  <c r="T466" i="1" s="1"/>
  <c r="U466" i="1" s="1"/>
  <c r="Q466" i="1"/>
  <c r="S466" i="1" s="1"/>
  <c r="N467" i="1"/>
  <c r="T467" i="1" s="1"/>
  <c r="Q467" i="1"/>
  <c r="S467" i="1" s="1"/>
  <c r="N468" i="1"/>
  <c r="T468" i="1" s="1"/>
  <c r="U468" i="1" s="1"/>
  <c r="Q468" i="1"/>
  <c r="S468" i="1" s="1"/>
  <c r="N469" i="1"/>
  <c r="T469" i="1" s="1"/>
  <c r="Q469" i="1"/>
  <c r="S469" i="1" s="1"/>
  <c r="N470" i="1"/>
  <c r="T470" i="1" s="1"/>
  <c r="U470" i="1" s="1"/>
  <c r="Q470" i="1"/>
  <c r="S470" i="1" s="1"/>
  <c r="N471" i="1"/>
  <c r="T471" i="1" s="1"/>
  <c r="U471" i="1" s="1"/>
  <c r="Q471" i="1"/>
  <c r="S471" i="1" s="1"/>
  <c r="N472" i="1"/>
  <c r="T472" i="1" s="1"/>
  <c r="Q472" i="1"/>
  <c r="S472" i="1" s="1"/>
  <c r="N473" i="1"/>
  <c r="T473" i="1" s="1"/>
  <c r="U473" i="1" s="1"/>
  <c r="Q473" i="1"/>
  <c r="S473" i="1" s="1"/>
  <c r="N474" i="1"/>
  <c r="T474" i="1" s="1"/>
  <c r="Q474" i="1"/>
  <c r="S474" i="1" s="1"/>
  <c r="N475" i="1"/>
  <c r="T475" i="1" s="1"/>
  <c r="U475" i="1" s="1"/>
  <c r="Q475" i="1"/>
  <c r="S475" i="1" s="1"/>
  <c r="N476" i="1"/>
  <c r="T476" i="1" s="1"/>
  <c r="Q476" i="1"/>
  <c r="S476" i="1" s="1"/>
  <c r="N477" i="1"/>
  <c r="T477" i="1" s="1"/>
  <c r="U477" i="1" s="1"/>
  <c r="Q477" i="1"/>
  <c r="S477" i="1" s="1"/>
  <c r="N478" i="1"/>
  <c r="T478" i="1" s="1"/>
  <c r="Q478" i="1"/>
  <c r="S478" i="1" s="1"/>
  <c r="N479" i="1"/>
  <c r="T479" i="1" s="1"/>
  <c r="U479" i="1" s="1"/>
  <c r="Q479" i="1"/>
  <c r="S479" i="1" s="1"/>
  <c r="N480" i="1"/>
  <c r="T480" i="1" s="1"/>
  <c r="Q480" i="1"/>
  <c r="S480" i="1" s="1"/>
  <c r="N481" i="1"/>
  <c r="T481" i="1" s="1"/>
  <c r="U481" i="1" s="1"/>
  <c r="Q481" i="1"/>
  <c r="S481" i="1" s="1"/>
  <c r="N482" i="1"/>
  <c r="T482" i="1" s="1"/>
  <c r="U482" i="1" s="1"/>
  <c r="Q482" i="1"/>
  <c r="S482" i="1" s="1"/>
  <c r="N483" i="1"/>
  <c r="T483" i="1" s="1"/>
  <c r="Q483" i="1"/>
  <c r="S483" i="1" s="1"/>
  <c r="N484" i="1"/>
  <c r="T484" i="1" s="1"/>
  <c r="Q484" i="1"/>
  <c r="S484" i="1" s="1"/>
  <c r="N485" i="1"/>
  <c r="T485" i="1" s="1"/>
  <c r="U485" i="1" s="1"/>
  <c r="Q485" i="1"/>
  <c r="S485" i="1" s="1"/>
  <c r="N486" i="1"/>
  <c r="T486" i="1" s="1"/>
  <c r="U486" i="1" s="1"/>
  <c r="Q486" i="1"/>
  <c r="S486" i="1" s="1"/>
  <c r="N487" i="1"/>
  <c r="T487" i="1" s="1"/>
  <c r="Q487" i="1"/>
  <c r="S487" i="1" s="1"/>
  <c r="N488" i="1"/>
  <c r="T488" i="1" s="1"/>
  <c r="Q488" i="1"/>
  <c r="S488" i="1" s="1"/>
  <c r="N489" i="1"/>
  <c r="T489" i="1" s="1"/>
  <c r="U489" i="1" s="1"/>
  <c r="Q489" i="1"/>
  <c r="S489" i="1" s="1"/>
  <c r="N490" i="1"/>
  <c r="T490" i="1" s="1"/>
  <c r="Q490" i="1"/>
  <c r="S490" i="1" s="1"/>
  <c r="N491" i="1"/>
  <c r="T491" i="1" s="1"/>
  <c r="U491" i="1" s="1"/>
  <c r="Q491" i="1"/>
  <c r="S491" i="1" s="1"/>
  <c r="N492" i="1"/>
  <c r="T492" i="1" s="1"/>
  <c r="Q492" i="1"/>
  <c r="S492" i="1" s="1"/>
  <c r="N493" i="1"/>
  <c r="T493" i="1" s="1"/>
  <c r="U493" i="1" s="1"/>
  <c r="Q493" i="1"/>
  <c r="S493" i="1" s="1"/>
  <c r="N494" i="1"/>
  <c r="T494" i="1" s="1"/>
  <c r="U494" i="1" s="1"/>
  <c r="Q494" i="1"/>
  <c r="S494" i="1" s="1"/>
  <c r="N495" i="1"/>
  <c r="T495" i="1" s="1"/>
  <c r="U495" i="1" s="1"/>
  <c r="Q495" i="1"/>
  <c r="S495" i="1" s="1"/>
  <c r="N496" i="1"/>
  <c r="T496" i="1" s="1"/>
  <c r="Q496" i="1"/>
  <c r="S496" i="1" s="1"/>
  <c r="N497" i="1"/>
  <c r="T497" i="1" s="1"/>
  <c r="U497" i="1" s="1"/>
  <c r="Q497" i="1"/>
  <c r="S497" i="1" s="1"/>
  <c r="N498" i="1"/>
  <c r="T498" i="1" s="1"/>
  <c r="U498" i="1" s="1"/>
  <c r="Q498" i="1"/>
  <c r="S498" i="1" s="1"/>
  <c r="N499" i="1"/>
  <c r="T499" i="1" s="1"/>
  <c r="Q499" i="1"/>
  <c r="S499" i="1" s="1"/>
  <c r="N500" i="1"/>
  <c r="T500" i="1" s="1"/>
  <c r="Q500" i="1"/>
  <c r="S500" i="1" s="1"/>
  <c r="N501" i="1"/>
  <c r="T501" i="1" s="1"/>
  <c r="U501" i="1" s="1"/>
  <c r="Q501" i="1"/>
  <c r="S501" i="1" s="1"/>
  <c r="N502" i="1"/>
  <c r="T502" i="1" s="1"/>
  <c r="U502" i="1" s="1"/>
  <c r="Q502" i="1"/>
  <c r="S502" i="1" s="1"/>
  <c r="N503" i="1"/>
  <c r="T503" i="1" s="1"/>
  <c r="Q503" i="1"/>
  <c r="S503" i="1" s="1"/>
  <c r="N504" i="1"/>
  <c r="T504" i="1" s="1"/>
  <c r="Q504" i="1"/>
  <c r="S504" i="1" s="1"/>
  <c r="N505" i="1"/>
  <c r="T505" i="1" s="1"/>
  <c r="U505" i="1" s="1"/>
  <c r="Q505" i="1"/>
  <c r="S505" i="1" s="1"/>
  <c r="N506" i="1"/>
  <c r="T506" i="1" s="1"/>
  <c r="Q506" i="1"/>
  <c r="S506" i="1" s="1"/>
  <c r="N507" i="1"/>
  <c r="T507" i="1" s="1"/>
  <c r="U507" i="1" s="1"/>
  <c r="Q507" i="1"/>
  <c r="S507" i="1" s="1"/>
  <c r="N508" i="1"/>
  <c r="T508" i="1" s="1"/>
  <c r="Q508" i="1"/>
  <c r="S508" i="1" s="1"/>
  <c r="N509" i="1"/>
  <c r="T509" i="1" s="1"/>
  <c r="U509" i="1" s="1"/>
  <c r="Q509" i="1"/>
  <c r="S509" i="1" s="1"/>
  <c r="N510" i="1"/>
  <c r="T510" i="1" s="1"/>
  <c r="U510" i="1" s="1"/>
  <c r="Q510" i="1"/>
  <c r="S510" i="1" s="1"/>
  <c r="N511" i="1"/>
  <c r="T511" i="1" s="1"/>
  <c r="Q511" i="1"/>
  <c r="S511" i="1" s="1"/>
  <c r="N512" i="1"/>
  <c r="T512" i="1" s="1"/>
  <c r="Q512" i="1"/>
  <c r="S512" i="1" s="1"/>
  <c r="N513" i="1"/>
  <c r="T513" i="1" s="1"/>
  <c r="U513" i="1" s="1"/>
  <c r="Q513" i="1"/>
  <c r="S513" i="1" s="1"/>
  <c r="N514" i="1"/>
  <c r="T514" i="1" s="1"/>
  <c r="Q514" i="1"/>
  <c r="S514" i="1" s="1"/>
  <c r="N515" i="1"/>
  <c r="T515" i="1" s="1"/>
  <c r="Q515" i="1"/>
  <c r="S515" i="1" s="1"/>
  <c r="N516" i="1"/>
  <c r="T516" i="1" s="1"/>
  <c r="Q516" i="1"/>
  <c r="S516" i="1" s="1"/>
  <c r="N517" i="1"/>
  <c r="T517" i="1" s="1"/>
  <c r="U517" i="1" s="1"/>
  <c r="Q517" i="1"/>
  <c r="S517" i="1" s="1"/>
  <c r="N518" i="1"/>
  <c r="T518" i="1" s="1"/>
  <c r="U518" i="1" s="1"/>
  <c r="Q518" i="1"/>
  <c r="S518" i="1"/>
  <c r="N519" i="1"/>
  <c r="T519" i="1" s="1"/>
  <c r="Q519" i="1"/>
  <c r="S519" i="1" s="1"/>
  <c r="N520" i="1"/>
  <c r="T520" i="1" s="1"/>
  <c r="U520" i="1" s="1"/>
  <c r="Q520" i="1"/>
  <c r="S520" i="1" s="1"/>
  <c r="O521" i="1"/>
  <c r="P521" i="1"/>
  <c r="Q521" i="1" l="1"/>
  <c r="S521" i="1" s="1"/>
  <c r="Q522" i="1"/>
  <c r="S522" i="1" s="1"/>
  <c r="V417" i="1"/>
  <c r="V469" i="1"/>
  <c r="U469" i="1"/>
  <c r="U417" i="1"/>
  <c r="V514" i="1"/>
  <c r="V484" i="1"/>
  <c r="U484" i="1"/>
  <c r="V472" i="1"/>
  <c r="U472" i="1"/>
  <c r="V460" i="1"/>
  <c r="U460" i="1"/>
  <c r="V453" i="1"/>
  <c r="V432" i="1"/>
  <c r="U432" i="1"/>
  <c r="V501" i="1"/>
  <c r="V496" i="1"/>
  <c r="U496" i="1"/>
  <c r="V465" i="1"/>
  <c r="V412" i="1"/>
  <c r="U412" i="1"/>
  <c r="V481" i="1"/>
  <c r="V409" i="1"/>
  <c r="V488" i="1"/>
  <c r="U488" i="1"/>
  <c r="V512" i="1"/>
  <c r="U512" i="1"/>
  <c r="V500" i="1"/>
  <c r="U500" i="1"/>
  <c r="V464" i="1"/>
  <c r="U464" i="1"/>
  <c r="V440" i="1"/>
  <c r="U440" i="1"/>
  <c r="V428" i="1"/>
  <c r="U428" i="1"/>
  <c r="V476" i="1"/>
  <c r="U476" i="1"/>
  <c r="V448" i="1"/>
  <c r="U448" i="1"/>
  <c r="V424" i="1"/>
  <c r="U424" i="1"/>
  <c r="V433" i="1"/>
  <c r="V416" i="1"/>
  <c r="U416" i="1"/>
  <c r="V404" i="1"/>
  <c r="U404" i="1"/>
  <c r="V302" i="1"/>
  <c r="V508" i="1"/>
  <c r="U508" i="1"/>
  <c r="V400" i="1"/>
  <c r="V509" i="1"/>
  <c r="V513" i="1"/>
  <c r="V518" i="1"/>
  <c r="V517" i="1"/>
  <c r="V505" i="1"/>
  <c r="V510" i="1"/>
  <c r="U400" i="1"/>
  <c r="V497" i="1"/>
  <c r="V492" i="1"/>
  <c r="U492" i="1"/>
  <c r="V480" i="1"/>
  <c r="U480" i="1"/>
  <c r="V456" i="1"/>
  <c r="U456" i="1"/>
  <c r="V444" i="1"/>
  <c r="U444" i="1"/>
  <c r="V437" i="1"/>
  <c r="V485" i="1"/>
  <c r="V516" i="1"/>
  <c r="U516" i="1"/>
  <c r="V504" i="1"/>
  <c r="U504" i="1"/>
  <c r="V449" i="1"/>
  <c r="U514" i="1"/>
  <c r="V446" i="1"/>
  <c r="V439" i="1"/>
  <c r="V430" i="1"/>
  <c r="V423" i="1"/>
  <c r="V414" i="1"/>
  <c r="V408" i="1"/>
  <c r="U399" i="1"/>
  <c r="V399" i="1"/>
  <c r="U379" i="1"/>
  <c r="V379" i="1"/>
  <c r="U374" i="1"/>
  <c r="V374" i="1"/>
  <c r="U364" i="1"/>
  <c r="V364" i="1"/>
  <c r="U359" i="1"/>
  <c r="V359" i="1"/>
  <c r="U356" i="1"/>
  <c r="V356" i="1"/>
  <c r="U351" i="1"/>
  <c r="V351" i="1"/>
  <c r="U348" i="1"/>
  <c r="V348" i="1"/>
  <c r="U341" i="1"/>
  <c r="V341" i="1"/>
  <c r="U338" i="1"/>
  <c r="V338" i="1"/>
  <c r="V328" i="1"/>
  <c r="U328" i="1"/>
  <c r="V320" i="1"/>
  <c r="U320" i="1"/>
  <c r="U309" i="1"/>
  <c r="V309" i="1"/>
  <c r="U301" i="1"/>
  <c r="V301" i="1"/>
  <c r="U276" i="1"/>
  <c r="V276" i="1"/>
  <c r="U253" i="1"/>
  <c r="V253" i="1"/>
  <c r="U251" i="1"/>
  <c r="V251" i="1"/>
  <c r="V493" i="1"/>
  <c r="V477" i="1"/>
  <c r="V461" i="1"/>
  <c r="V445" i="1"/>
  <c r="V429" i="1"/>
  <c r="V413" i="1"/>
  <c r="V410" i="1"/>
  <c r="U395" i="1"/>
  <c r="V395" i="1"/>
  <c r="U391" i="1"/>
  <c r="V391" i="1"/>
  <c r="U376" i="1"/>
  <c r="V376" i="1"/>
  <c r="V373" i="1"/>
  <c r="V342" i="1"/>
  <c r="U308" i="1"/>
  <c r="V308" i="1"/>
  <c r="V293" i="1"/>
  <c r="V270" i="1"/>
  <c r="U265" i="1"/>
  <c r="V265" i="1"/>
  <c r="U263" i="1"/>
  <c r="V263" i="1"/>
  <c r="V116" i="1"/>
  <c r="U116" i="1"/>
  <c r="V111" i="1"/>
  <c r="V109" i="1"/>
  <c r="U105" i="1"/>
  <c r="V105" i="1"/>
  <c r="V246" i="1"/>
  <c r="V274" i="1"/>
  <c r="V306" i="1"/>
  <c r="V242" i="1"/>
  <c r="V249" i="1"/>
  <c r="V278" i="1"/>
  <c r="V282" i="1"/>
  <c r="V286" i="1"/>
  <c r="V310" i="1"/>
  <c r="V61" i="1"/>
  <c r="V290" i="1"/>
  <c r="V125" i="1"/>
  <c r="V127" i="1"/>
  <c r="V226" i="1"/>
  <c r="V294" i="1"/>
  <c r="V314" i="1"/>
  <c r="V250" i="1"/>
  <c r="V254" i="1"/>
  <c r="V258" i="1"/>
  <c r="V262" i="1"/>
  <c r="V266" i="1"/>
  <c r="V298" i="1"/>
  <c r="V329" i="1"/>
  <c r="V511" i="1"/>
  <c r="V506" i="1"/>
  <c r="V499" i="1"/>
  <c r="V490" i="1"/>
  <c r="V483" i="1"/>
  <c r="V474" i="1"/>
  <c r="V467" i="1"/>
  <c r="V458" i="1"/>
  <c r="V451" i="1"/>
  <c r="V442" i="1"/>
  <c r="V435" i="1"/>
  <c r="V426" i="1"/>
  <c r="V419" i="1"/>
  <c r="V406" i="1"/>
  <c r="U387" i="1"/>
  <c r="V387" i="1"/>
  <c r="U371" i="1"/>
  <c r="V371" i="1"/>
  <c r="U366" i="1"/>
  <c r="V366" i="1"/>
  <c r="U358" i="1"/>
  <c r="V358" i="1"/>
  <c r="U350" i="1"/>
  <c r="V350" i="1"/>
  <c r="V340" i="1"/>
  <c r="U340" i="1"/>
  <c r="V337" i="1"/>
  <c r="U333" i="1"/>
  <c r="V333" i="1"/>
  <c r="U330" i="1"/>
  <c r="V330" i="1"/>
  <c r="U281" i="1"/>
  <c r="V281" i="1"/>
  <c r="U273" i="1"/>
  <c r="V273" i="1"/>
  <c r="V489" i="1"/>
  <c r="V473" i="1"/>
  <c r="V468" i="1"/>
  <c r="V457" i="1"/>
  <c r="V452" i="1"/>
  <c r="V441" i="1"/>
  <c r="V436" i="1"/>
  <c r="V425" i="1"/>
  <c r="V420" i="1"/>
  <c r="V405" i="1"/>
  <c r="V402" i="1"/>
  <c r="V396" i="1"/>
  <c r="V392" i="1"/>
  <c r="U383" i="1"/>
  <c r="V383" i="1"/>
  <c r="U378" i="1"/>
  <c r="V378" i="1"/>
  <c r="U368" i="1"/>
  <c r="V368" i="1"/>
  <c r="V365" i="1"/>
  <c r="V357" i="1"/>
  <c r="V349" i="1"/>
  <c r="V334" i="1"/>
  <c r="U305" i="1"/>
  <c r="V305" i="1"/>
  <c r="U297" i="1"/>
  <c r="V297" i="1"/>
  <c r="U257" i="1"/>
  <c r="V257" i="1"/>
  <c r="U255" i="1"/>
  <c r="V255" i="1"/>
  <c r="U205" i="1"/>
  <c r="V205" i="1"/>
  <c r="V200" i="1"/>
  <c r="U200" i="1"/>
  <c r="V161" i="1"/>
  <c r="V152" i="1"/>
  <c r="U152" i="1"/>
  <c r="V487" i="1"/>
  <c r="V455" i="1"/>
  <c r="V502" i="1"/>
  <c r="V495" i="1"/>
  <c r="V486" i="1"/>
  <c r="V479" i="1"/>
  <c r="V470" i="1"/>
  <c r="V463" i="1"/>
  <c r="V454" i="1"/>
  <c r="V447" i="1"/>
  <c r="V438" i="1"/>
  <c r="V431" i="1"/>
  <c r="V422" i="1"/>
  <c r="V415" i="1"/>
  <c r="V401" i="1"/>
  <c r="V398" i="1"/>
  <c r="U390" i="1"/>
  <c r="V390" i="1"/>
  <c r="V388" i="1"/>
  <c r="U380" i="1"/>
  <c r="V380" i="1"/>
  <c r="V377" i="1"/>
  <c r="U363" i="1"/>
  <c r="V363" i="1"/>
  <c r="U360" i="1"/>
  <c r="V360" i="1"/>
  <c r="U355" i="1"/>
  <c r="V355" i="1"/>
  <c r="U352" i="1"/>
  <c r="V352" i="1"/>
  <c r="U347" i="1"/>
  <c r="V347" i="1"/>
  <c r="U344" i="1"/>
  <c r="V344" i="1"/>
  <c r="V332" i="1"/>
  <c r="U332" i="1"/>
  <c r="U325" i="1"/>
  <c r="V325" i="1"/>
  <c r="U322" i="1"/>
  <c r="V322" i="1"/>
  <c r="U317" i="1"/>
  <c r="V317" i="1"/>
  <c r="V267" i="1"/>
  <c r="U267" i="1"/>
  <c r="U240" i="1"/>
  <c r="V240" i="1"/>
  <c r="V503" i="1"/>
  <c r="V478" i="1"/>
  <c r="V462" i="1"/>
  <c r="U503" i="1"/>
  <c r="U487" i="1"/>
  <c r="U478" i="1"/>
  <c r="U462" i="1"/>
  <c r="U455" i="1"/>
  <c r="U446" i="1"/>
  <c r="U439" i="1"/>
  <c r="U430" i="1"/>
  <c r="U423" i="1"/>
  <c r="V421" i="1"/>
  <c r="U414" i="1"/>
  <c r="U411" i="1"/>
  <c r="V411" i="1"/>
  <c r="V397" i="1"/>
  <c r="V394" i="1"/>
  <c r="V389" i="1"/>
  <c r="U386" i="1"/>
  <c r="V386" i="1"/>
  <c r="V384" i="1"/>
  <c r="U375" i="1"/>
  <c r="V375" i="1"/>
  <c r="U370" i="1"/>
  <c r="V370" i="1"/>
  <c r="V326" i="1"/>
  <c r="V318" i="1"/>
  <c r="V515" i="1"/>
  <c r="V507" i="1"/>
  <c r="V498" i="1"/>
  <c r="V491" i="1"/>
  <c r="V482" i="1"/>
  <c r="V475" i="1"/>
  <c r="V466" i="1"/>
  <c r="V459" i="1"/>
  <c r="V450" i="1"/>
  <c r="V443" i="1"/>
  <c r="V434" i="1"/>
  <c r="V427" i="1"/>
  <c r="V418" i="1"/>
  <c r="U410" i="1"/>
  <c r="U407" i="1"/>
  <c r="V407" i="1"/>
  <c r="V393" i="1"/>
  <c r="V385" i="1"/>
  <c r="U382" i="1"/>
  <c r="V382" i="1"/>
  <c r="U372" i="1"/>
  <c r="V372" i="1"/>
  <c r="V369" i="1"/>
  <c r="U362" i="1"/>
  <c r="V362" i="1"/>
  <c r="U354" i="1"/>
  <c r="V354" i="1"/>
  <c r="U346" i="1"/>
  <c r="V346" i="1"/>
  <c r="V336" i="1"/>
  <c r="U336" i="1"/>
  <c r="V324" i="1"/>
  <c r="U324" i="1"/>
  <c r="V299" i="1"/>
  <c r="U299" i="1"/>
  <c r="V289" i="1"/>
  <c r="U285" i="1"/>
  <c r="V285" i="1"/>
  <c r="U261" i="1"/>
  <c r="V261" i="1"/>
  <c r="U259" i="1"/>
  <c r="V259" i="1"/>
  <c r="V494" i="1"/>
  <c r="V471" i="1"/>
  <c r="V519" i="1"/>
  <c r="V520" i="1"/>
  <c r="U515" i="1"/>
  <c r="U519" i="1"/>
  <c r="U511" i="1"/>
  <c r="U506" i="1"/>
  <c r="U499" i="1"/>
  <c r="U490" i="1"/>
  <c r="U483" i="1"/>
  <c r="U474" i="1"/>
  <c r="U467" i="1"/>
  <c r="U458" i="1"/>
  <c r="U451" i="1"/>
  <c r="U442" i="1"/>
  <c r="U435" i="1"/>
  <c r="U426" i="1"/>
  <c r="U419" i="1"/>
  <c r="U408" i="1"/>
  <c r="U403" i="1"/>
  <c r="V403" i="1"/>
  <c r="V381" i="1"/>
  <c r="U367" i="1"/>
  <c r="V367" i="1"/>
  <c r="V361" i="1"/>
  <c r="V353" i="1"/>
  <c r="V345" i="1"/>
  <c r="U321" i="1"/>
  <c r="V321" i="1"/>
  <c r="U316" i="1"/>
  <c r="V316" i="1"/>
  <c r="V313" i="1"/>
  <c r="U277" i="1"/>
  <c r="V277" i="1"/>
  <c r="U269" i="1"/>
  <c r="V269" i="1"/>
  <c r="V315" i="1"/>
  <c r="U304" i="1"/>
  <c r="V304" i="1"/>
  <c r="V295" i="1"/>
  <c r="U272" i="1"/>
  <c r="V272" i="1"/>
  <c r="V244" i="1"/>
  <c r="U244" i="1"/>
  <c r="U237" i="1"/>
  <c r="V237" i="1"/>
  <c r="U234" i="1"/>
  <c r="V234" i="1"/>
  <c r="V225" i="1"/>
  <c r="U225" i="1"/>
  <c r="V217" i="1"/>
  <c r="U197" i="1"/>
  <c r="V197" i="1"/>
  <c r="V192" i="1"/>
  <c r="U192" i="1"/>
  <c r="U149" i="1"/>
  <c r="V149" i="1"/>
  <c r="U146" i="1"/>
  <c r="V146" i="1"/>
  <c r="U300" i="1"/>
  <c r="V300" i="1"/>
  <c r="V291" i="1"/>
  <c r="U268" i="1"/>
  <c r="V268" i="1"/>
  <c r="U248" i="1"/>
  <c r="V248" i="1"/>
  <c r="V209" i="1"/>
  <c r="U189" i="1"/>
  <c r="V189" i="1"/>
  <c r="V184" i="1"/>
  <c r="U184" i="1"/>
  <c r="V153" i="1"/>
  <c r="V140" i="1"/>
  <c r="U140" i="1"/>
  <c r="V132" i="1"/>
  <c r="U132" i="1"/>
  <c r="U121" i="1"/>
  <c r="V121" i="1"/>
  <c r="V339" i="1"/>
  <c r="V331" i="1"/>
  <c r="V323" i="1"/>
  <c r="V311" i="1"/>
  <c r="U296" i="1"/>
  <c r="V296" i="1"/>
  <c r="V287" i="1"/>
  <c r="U264" i="1"/>
  <c r="V264" i="1"/>
  <c r="U260" i="1"/>
  <c r="V260" i="1"/>
  <c r="U256" i="1"/>
  <c r="V256" i="1"/>
  <c r="U252" i="1"/>
  <c r="V252" i="1"/>
  <c r="V245" i="1"/>
  <c r="U236" i="1"/>
  <c r="V236" i="1"/>
  <c r="V231" i="1"/>
  <c r="U231" i="1"/>
  <c r="V201" i="1"/>
  <c r="U181" i="1"/>
  <c r="V181" i="1"/>
  <c r="V176" i="1"/>
  <c r="U176" i="1"/>
  <c r="V148" i="1"/>
  <c r="U148" i="1"/>
  <c r="V47" i="1"/>
  <c r="U47" i="1"/>
  <c r="V117" i="1"/>
  <c r="V119" i="1"/>
  <c r="V133" i="1"/>
  <c r="V135" i="1"/>
  <c r="V101" i="1"/>
  <c r="V170" i="1"/>
  <c r="V178" i="1"/>
  <c r="V186" i="1"/>
  <c r="V194" i="1"/>
  <c r="V202" i="1"/>
  <c r="V210" i="1"/>
  <c r="V218" i="1"/>
  <c r="V230" i="1"/>
  <c r="V81" i="1"/>
  <c r="V97" i="1"/>
  <c r="V151" i="1"/>
  <c r="V141" i="1"/>
  <c r="U292" i="1"/>
  <c r="V292" i="1"/>
  <c r="V283" i="1"/>
  <c r="V235" i="1"/>
  <c r="U235" i="1"/>
  <c r="U233" i="1"/>
  <c r="V233" i="1"/>
  <c r="U224" i="1"/>
  <c r="V224" i="1"/>
  <c r="V193" i="1"/>
  <c r="U173" i="1"/>
  <c r="V173" i="1"/>
  <c r="V168" i="1"/>
  <c r="U168" i="1"/>
  <c r="U139" i="1"/>
  <c r="V139" i="1"/>
  <c r="U73" i="1"/>
  <c r="V73" i="1"/>
  <c r="U312" i="1"/>
  <c r="V312" i="1"/>
  <c r="U288" i="1"/>
  <c r="V288" i="1"/>
  <c r="V279" i="1"/>
  <c r="V241" i="1"/>
  <c r="U241" i="1"/>
  <c r="V228" i="1"/>
  <c r="U228" i="1"/>
  <c r="V185" i="1"/>
  <c r="U165" i="1"/>
  <c r="V165" i="1"/>
  <c r="V160" i="1"/>
  <c r="U160" i="1"/>
  <c r="V307" i="1"/>
  <c r="U284" i="1"/>
  <c r="V284" i="1"/>
  <c r="V275" i="1"/>
  <c r="U247" i="1"/>
  <c r="V247" i="1"/>
  <c r="V232" i="1"/>
  <c r="U221" i="1"/>
  <c r="V221" i="1"/>
  <c r="V216" i="1"/>
  <c r="U216" i="1"/>
  <c r="V177" i="1"/>
  <c r="U157" i="1"/>
  <c r="V157" i="1"/>
  <c r="V150" i="1"/>
  <c r="U150" i="1"/>
  <c r="U89" i="1"/>
  <c r="V89" i="1"/>
  <c r="V343" i="1"/>
  <c r="V335" i="1"/>
  <c r="V327" i="1"/>
  <c r="V319" i="1"/>
  <c r="U315" i="1"/>
  <c r="V303" i="1"/>
  <c r="U295" i="1"/>
  <c r="U280" i="1"/>
  <c r="V280" i="1"/>
  <c r="V271" i="1"/>
  <c r="V229" i="1"/>
  <c r="U213" i="1"/>
  <c r="V213" i="1"/>
  <c r="V208" i="1"/>
  <c r="U208" i="1"/>
  <c r="V169" i="1"/>
  <c r="V238" i="1"/>
  <c r="V222" i="1"/>
  <c r="V214" i="1"/>
  <c r="V206" i="1"/>
  <c r="V198" i="1"/>
  <c r="V190" i="1"/>
  <c r="V182" i="1"/>
  <c r="V174" i="1"/>
  <c r="V166" i="1"/>
  <c r="V158" i="1"/>
  <c r="V144" i="1"/>
  <c r="U142" i="1"/>
  <c r="V142" i="1"/>
  <c r="V130" i="1"/>
  <c r="U130" i="1"/>
  <c r="V114" i="1"/>
  <c r="U114" i="1"/>
  <c r="V96" i="1"/>
  <c r="U96" i="1"/>
  <c r="V80" i="1"/>
  <c r="U80" i="1"/>
  <c r="U40" i="1"/>
  <c r="V40" i="1"/>
  <c r="V32" i="1"/>
  <c r="U32" i="1"/>
  <c r="V65" i="1"/>
  <c r="U137" i="1"/>
  <c r="V137" i="1"/>
  <c r="V128" i="1"/>
  <c r="U128" i="1"/>
  <c r="V126" i="1"/>
  <c r="U126" i="1"/>
  <c r="V112" i="1"/>
  <c r="U112" i="1"/>
  <c r="V110" i="1"/>
  <c r="U110" i="1"/>
  <c r="V55" i="1"/>
  <c r="U55" i="1"/>
  <c r="V219" i="1"/>
  <c r="V211" i="1"/>
  <c r="V203" i="1"/>
  <c r="V195" i="1"/>
  <c r="V187" i="1"/>
  <c r="V179" i="1"/>
  <c r="V171" i="1"/>
  <c r="V163" i="1"/>
  <c r="V155" i="1"/>
  <c r="V138" i="1"/>
  <c r="U138" i="1"/>
  <c r="U123" i="1"/>
  <c r="V123" i="1"/>
  <c r="U107" i="1"/>
  <c r="V107" i="1"/>
  <c r="V100" i="1"/>
  <c r="U100" i="1"/>
  <c r="V84" i="1"/>
  <c r="U84" i="1"/>
  <c r="U66" i="1"/>
  <c r="V66" i="1"/>
  <c r="V239" i="1"/>
  <c r="V223" i="1"/>
  <c r="V220" i="1"/>
  <c r="V212" i="1"/>
  <c r="V204" i="1"/>
  <c r="V196" i="1"/>
  <c r="V188" i="1"/>
  <c r="V180" i="1"/>
  <c r="V172" i="1"/>
  <c r="V164" i="1"/>
  <c r="V162" i="1"/>
  <c r="V156" i="1"/>
  <c r="V154" i="1"/>
  <c r="V147" i="1"/>
  <c r="V122" i="1"/>
  <c r="U122" i="1"/>
  <c r="V106" i="1"/>
  <c r="U106" i="1"/>
  <c r="V85" i="1"/>
  <c r="V69" i="1"/>
  <c r="V143" i="1"/>
  <c r="V136" i="1"/>
  <c r="V134" i="1"/>
  <c r="U134" i="1"/>
  <c r="V120" i="1"/>
  <c r="U120" i="1"/>
  <c r="V118" i="1"/>
  <c r="U118" i="1"/>
  <c r="V104" i="1"/>
  <c r="U104" i="1"/>
  <c r="U93" i="1"/>
  <c r="V93" i="1"/>
  <c r="V88" i="1"/>
  <c r="U88" i="1"/>
  <c r="U77" i="1"/>
  <c r="V77" i="1"/>
  <c r="V72" i="1"/>
  <c r="U72" i="1"/>
  <c r="V51" i="1"/>
  <c r="U51" i="1"/>
  <c r="V243" i="1"/>
  <c r="V227" i="1"/>
  <c r="U145" i="1"/>
  <c r="V145" i="1"/>
  <c r="U129" i="1"/>
  <c r="V129" i="1"/>
  <c r="V124" i="1"/>
  <c r="U124" i="1"/>
  <c r="U113" i="1"/>
  <c r="V113" i="1"/>
  <c r="V108" i="1"/>
  <c r="U108" i="1"/>
  <c r="V92" i="1"/>
  <c r="U92" i="1"/>
  <c r="V76" i="1"/>
  <c r="U76" i="1"/>
  <c r="V38" i="1"/>
  <c r="U38" i="1"/>
  <c r="V30" i="1"/>
  <c r="U30" i="1"/>
  <c r="V22" i="1"/>
  <c r="U22" i="1"/>
  <c r="V14" i="1"/>
  <c r="U14" i="1"/>
  <c r="V215" i="1"/>
  <c r="V207" i="1"/>
  <c r="V199" i="1"/>
  <c r="V191" i="1"/>
  <c r="V183" i="1"/>
  <c r="V175" i="1"/>
  <c r="V167" i="1"/>
  <c r="V159" i="1"/>
  <c r="U144" i="1"/>
  <c r="U131" i="1"/>
  <c r="V131" i="1"/>
  <c r="U115" i="1"/>
  <c r="V115" i="1"/>
  <c r="V60" i="1"/>
  <c r="U60" i="1"/>
  <c r="U58" i="1"/>
  <c r="V58" i="1"/>
  <c r="V98" i="1"/>
  <c r="V91" i="1"/>
  <c r="V82" i="1"/>
  <c r="V75" i="1"/>
  <c r="U62" i="1"/>
  <c r="V62" i="1"/>
  <c r="V56" i="1"/>
  <c r="V52" i="1"/>
  <c r="V48" i="1"/>
  <c r="V35" i="1"/>
  <c r="U35" i="1"/>
  <c r="V27" i="1"/>
  <c r="U27" i="1"/>
  <c r="V19" i="1"/>
  <c r="U19" i="1"/>
  <c r="V24" i="1"/>
  <c r="U24" i="1"/>
  <c r="V16" i="1"/>
  <c r="U16" i="1"/>
  <c r="V8" i="1"/>
  <c r="U8" i="1"/>
  <c r="V103" i="1"/>
  <c r="V94" i="1"/>
  <c r="V87" i="1"/>
  <c r="V78" i="1"/>
  <c r="V71" i="1"/>
  <c r="V57" i="1"/>
  <c r="U54" i="1"/>
  <c r="V54" i="1"/>
  <c r="U50" i="1"/>
  <c r="V50" i="1"/>
  <c r="U46" i="1"/>
  <c r="V46" i="1"/>
  <c r="V44" i="1"/>
  <c r="V37" i="1"/>
  <c r="U37" i="1"/>
  <c r="V29" i="1"/>
  <c r="U29" i="1"/>
  <c r="V21" i="1"/>
  <c r="U21" i="1"/>
  <c r="V53" i="1"/>
  <c r="V49" i="1"/>
  <c r="V45" i="1"/>
  <c r="U43" i="1"/>
  <c r="V43" i="1"/>
  <c r="V34" i="1"/>
  <c r="U34" i="1"/>
  <c r="V26" i="1"/>
  <c r="U26" i="1"/>
  <c r="V18" i="1"/>
  <c r="U18" i="1"/>
  <c r="V10" i="1"/>
  <c r="U10" i="1"/>
  <c r="V99" i="1"/>
  <c r="V90" i="1"/>
  <c r="V83" i="1"/>
  <c r="V74" i="1"/>
  <c r="V67" i="1"/>
  <c r="V39" i="1"/>
  <c r="U39" i="1"/>
  <c r="V31" i="1"/>
  <c r="U31" i="1"/>
  <c r="V23" i="1"/>
  <c r="U23" i="1"/>
  <c r="V15" i="1"/>
  <c r="U15" i="1"/>
  <c r="U98" i="1"/>
  <c r="U91" i="1"/>
  <c r="U82" i="1"/>
  <c r="U75" i="1"/>
  <c r="V68" i="1"/>
  <c r="V63" i="1"/>
  <c r="V41" i="1"/>
  <c r="V36" i="1"/>
  <c r="U36" i="1"/>
  <c r="V28" i="1"/>
  <c r="U28" i="1"/>
  <c r="V20" i="1"/>
  <c r="U20" i="1"/>
  <c r="V12" i="1"/>
  <c r="U12" i="1"/>
  <c r="V102" i="1"/>
  <c r="V95" i="1"/>
  <c r="V86" i="1"/>
  <c r="V79" i="1"/>
  <c r="V70" i="1"/>
  <c r="V64" i="1"/>
  <c r="V59" i="1"/>
  <c r="V33" i="1"/>
  <c r="U33" i="1"/>
  <c r="V25" i="1"/>
  <c r="U25" i="1"/>
  <c r="V17" i="1"/>
  <c r="U17" i="1"/>
  <c r="V13" i="1"/>
  <c r="V11" i="1"/>
  <c r="V9" i="1"/>
  <c r="V7" i="1"/>
  <c r="V5" i="1"/>
  <c r="V42" i="1"/>
  <c r="U4" i="1"/>
  <c r="V4" i="1"/>
  <c r="V6" i="1"/>
  <c r="U13" i="1"/>
  <c r="U11" i="1"/>
  <c r="U9" i="1"/>
  <c r="U7" i="1"/>
  <c r="U5" i="1"/>
  <c r="V3" i="1"/>
</calcChain>
</file>

<file path=xl/sharedStrings.xml><?xml version="1.0" encoding="utf-8"?>
<sst xmlns="http://schemas.openxmlformats.org/spreadsheetml/2006/main" count="6804" uniqueCount="198">
  <si>
    <t>Primary</t>
  </si>
  <si>
    <t xml:space="preserve">Primary </t>
  </si>
  <si>
    <t>Secondary</t>
  </si>
  <si>
    <t>Cohort ref</t>
  </si>
  <si>
    <t xml:space="preserve">Material </t>
  </si>
  <si>
    <t>Function</t>
  </si>
  <si>
    <t>Age</t>
  </si>
  <si>
    <t>Size</t>
  </si>
  <si>
    <t>Max.Depth</t>
  </si>
  <si>
    <t>Gradient</t>
  </si>
  <si>
    <t>Sewer type</t>
  </si>
  <si>
    <t>Customer count/m</t>
  </si>
  <si>
    <t>Hotspot DAZ</t>
  </si>
  <si>
    <t>Criticality</t>
  </si>
  <si>
    <t>Total sewer length (km)</t>
  </si>
  <si>
    <t xml:space="preserve">Total ave annual collapses </t>
  </si>
  <si>
    <t>Nominal expected collapses</t>
  </si>
  <si>
    <t xml:space="preserve">Annual collapse rate tolerance </t>
  </si>
  <si>
    <t>Tolerance</t>
  </si>
  <si>
    <t>Within tolerance</t>
  </si>
  <si>
    <t>Average annual collapses per 1000km</t>
  </si>
  <si>
    <t>Grade</t>
  </si>
  <si>
    <t>Rank</t>
  </si>
  <si>
    <t>If not within tolerance, state reasons:</t>
  </si>
  <si>
    <t>BR</t>
  </si>
  <si>
    <t>C</t>
  </si>
  <si>
    <t>Pre 1880</t>
  </si>
  <si>
    <t>&gt;165mm - &lt;=625mm</t>
  </si>
  <si>
    <t>&gt;165mm - &lt;=450mm</t>
  </si>
  <si>
    <t>Not used</t>
  </si>
  <si>
    <t xml:space="preserve">   +/- 50%</t>
  </si>
  <si>
    <t>&gt;450mm - &lt;=625mm</t>
  </si>
  <si>
    <t>&gt;625mm</t>
  </si>
  <si>
    <t>(1880, 1900]</t>
  </si>
  <si>
    <t xml:space="preserve">Not used </t>
  </si>
  <si>
    <t>(1900-1920]</t>
  </si>
  <si>
    <t>(1900-1910]</t>
  </si>
  <si>
    <t>(1910-1920]</t>
  </si>
  <si>
    <t>(1920-1940]</t>
  </si>
  <si>
    <t>(1920-1930]</t>
  </si>
  <si>
    <t>(1930-1940]</t>
  </si>
  <si>
    <t>(1940-1960]</t>
  </si>
  <si>
    <t>(1960-1980]</t>
  </si>
  <si>
    <t>(1960-1970]</t>
  </si>
  <si>
    <t xml:space="preserve">&gt;625mm </t>
  </si>
  <si>
    <t>F</t>
  </si>
  <si>
    <t xml:space="preserve">All sewers of this material and sewer function fall within a single cohort - not appropriate to aggregate. </t>
  </si>
  <si>
    <t>S</t>
  </si>
  <si>
    <t>CI</t>
  </si>
  <si>
    <t>(1900-1940]</t>
  </si>
  <si>
    <t>CO</t>
  </si>
  <si>
    <t>&lt;=625mm</t>
  </si>
  <si>
    <t>&gt;100mm - &lt;=375mm</t>
  </si>
  <si>
    <t>&gt;320mm</t>
  </si>
  <si>
    <t>&gt;375mm</t>
  </si>
  <si>
    <t xml:space="preserve">Aggregation with either the previous or next age band would result in annual collapses outside of tolerance upper bound </t>
  </si>
  <si>
    <t>(1940-1950]</t>
  </si>
  <si>
    <t>(1950-1960]</t>
  </si>
  <si>
    <t>1981-2000</t>
  </si>
  <si>
    <t>2001 onwards</t>
  </si>
  <si>
    <t>Pre 1880 - 1980</t>
  </si>
  <si>
    <t>(1980-2020]</t>
  </si>
  <si>
    <t>Pre 1880 - 1940</t>
  </si>
  <si>
    <t>(1940-1980]</t>
  </si>
  <si>
    <t>GRP/PE/PF/PVC</t>
  </si>
  <si>
    <t xml:space="preserve">All sewers of this material group and function fall within a single cohort - not appropriate to aggregate.  </t>
  </si>
  <si>
    <t>OTHER</t>
  </si>
  <si>
    <t>Pre 1880 - 1960</t>
  </si>
  <si>
    <t>Pre 1880-1950</t>
  </si>
  <si>
    <t>&lt;=165mm</t>
  </si>
  <si>
    <t>&gt;165mm</t>
  </si>
  <si>
    <t>(1960-2000]</t>
  </si>
  <si>
    <t>1961 onwards</t>
  </si>
  <si>
    <t>VC</t>
  </si>
  <si>
    <t>&lt;=0.5m</t>
  </si>
  <si>
    <t>&lt;=0.04m</t>
  </si>
  <si>
    <t>&gt;0.04m</t>
  </si>
  <si>
    <t>&gt;0.5m</t>
  </si>
  <si>
    <t>&lt;=0.1</t>
  </si>
  <si>
    <t>&gt;0.1</t>
  </si>
  <si>
    <t>(1880-1890]</t>
  </si>
  <si>
    <t>&lt;=100mm</t>
  </si>
  <si>
    <t>&gt;0.04m - &lt;=0.05m</t>
  </si>
  <si>
    <t>Public &amp; S24</t>
  </si>
  <si>
    <t>&gt;0.05m</t>
  </si>
  <si>
    <t>&gt;0.5m - &lt;=1m</t>
  </si>
  <si>
    <t>&gt;1m</t>
  </si>
  <si>
    <t xml:space="preserve">&gt;1m </t>
  </si>
  <si>
    <t>&gt;0.05</t>
  </si>
  <si>
    <t>&gt;100mm - &lt;=165mm</t>
  </si>
  <si>
    <t>&lt;=0.01m</t>
  </si>
  <si>
    <t>&gt;0.01m - &lt;=0.02m</t>
  </si>
  <si>
    <t>&gt;0.02 - &lt;=0.03m</t>
  </si>
  <si>
    <t>&gt;0.03m - &lt;=0.04m</t>
  </si>
  <si>
    <t>Yes</t>
  </si>
  <si>
    <t>No</t>
  </si>
  <si>
    <t>A-C</t>
  </si>
  <si>
    <t>Unknown</t>
  </si>
  <si>
    <t>This cohort uses all available variables - the last being criticality which is stated as 'Unknown' and which should not be aggregated with the preceeding cohort comprising sewers whose criticality ranges from grades A to C.</t>
  </si>
  <si>
    <t>&gt;0.1 - &lt;=0.25</t>
  </si>
  <si>
    <t>&gt;0.25 - &lt;=0.5</t>
  </si>
  <si>
    <t>&gt;0.5</t>
  </si>
  <si>
    <t>&gt;0.05m - &lt;=0.09m</t>
  </si>
  <si>
    <t>&gt;0.09m</t>
  </si>
  <si>
    <t>&lt;=0.02m</t>
  </si>
  <si>
    <t>&gt;0.02m - &lt;= 0.04m</t>
  </si>
  <si>
    <t xml:space="preserve">&gt;0.1 </t>
  </si>
  <si>
    <t xml:space="preserve">Public </t>
  </si>
  <si>
    <t>S24</t>
  </si>
  <si>
    <t>&gt;1m - &lt;=2m</t>
  </si>
  <si>
    <t>&lt;=0.25</t>
  </si>
  <si>
    <t>&gt;0.25</t>
  </si>
  <si>
    <t>&gt;0.02m - &lt;=0.03m</t>
  </si>
  <si>
    <t>Public</t>
  </si>
  <si>
    <t>yes</t>
  </si>
  <si>
    <t>no</t>
  </si>
  <si>
    <t>&gt;2m - &lt;=3m</t>
  </si>
  <si>
    <t>&gt;3m</t>
  </si>
  <si>
    <t>&gt;165mm - &lt;=320mm</t>
  </si>
  <si>
    <t>&gt;165mm - &lt;=225mm</t>
  </si>
  <si>
    <t xml:space="preserve">&lt;=0.5m </t>
  </si>
  <si>
    <t>&lt;=0.3m</t>
  </si>
  <si>
    <t>&gt;0.3m - &lt;=0.4m</t>
  </si>
  <si>
    <t>&gt;0.4m - &lt;=0.9m</t>
  </si>
  <si>
    <t>&gt;0.9m</t>
  </si>
  <si>
    <t>&gt;0.02m - &lt;=0.04m</t>
  </si>
  <si>
    <t xml:space="preserve">&gt;0.04m </t>
  </si>
  <si>
    <t>&gt;225mm - &lt;=320mm</t>
  </si>
  <si>
    <t>&lt;=2m</t>
  </si>
  <si>
    <t>&lt;=0.2m</t>
  </si>
  <si>
    <t>&gt;0.2m - &lt;=0.4m</t>
  </si>
  <si>
    <t>&gt;0.4m</t>
  </si>
  <si>
    <t>&lt;=0.03m</t>
  </si>
  <si>
    <t>&gt;0.04m - &lt;=0.09m</t>
  </si>
  <si>
    <t>&gt;320mm - &lt;=625mm</t>
  </si>
  <si>
    <t>&gt;320mm - &lt;=375mm</t>
  </si>
  <si>
    <t>&gt;375mm - &lt;=450mm</t>
  </si>
  <si>
    <t>&lt;=3m</t>
  </si>
  <si>
    <t>(1890-1900]</t>
  </si>
  <si>
    <t>&gt;100m - &lt;=165mm</t>
  </si>
  <si>
    <t>&gt;2m</t>
  </si>
  <si>
    <t xml:space="preserve">&gt;165mm </t>
  </si>
  <si>
    <t xml:space="preserve">&gt;225mm </t>
  </si>
  <si>
    <t>&gt;0.04m - &lt;=0.05</t>
  </si>
  <si>
    <t xml:space="preserve">&gt;0.05m </t>
  </si>
  <si>
    <t xml:space="preserve">&gt;0.25 </t>
  </si>
  <si>
    <t>&gt;0.05m - &lt;=0.09</t>
  </si>
  <si>
    <t>&lt;=1m</t>
  </si>
  <si>
    <t>&gt;0.03m</t>
  </si>
  <si>
    <t xml:space="preserve">&gt;375mm </t>
  </si>
  <si>
    <t>&gt;0.02m - &lt;=0.05m</t>
  </si>
  <si>
    <t>&gt;0.03m - &lt;=0.05m</t>
  </si>
  <si>
    <t>&lt;=0.05m</t>
  </si>
  <si>
    <t>&gt;375mm - &lt;=625mm</t>
  </si>
  <si>
    <t>&lt;=0.01</t>
  </si>
  <si>
    <t>&gt;0.01</t>
  </si>
  <si>
    <t>&gt;0.1 - &lt;=0.5</t>
  </si>
  <si>
    <t>&gt; 0.5</t>
  </si>
  <si>
    <t>&gt;0.01m - &lt;=0.03m</t>
  </si>
  <si>
    <t>&gt;0.01m - &lt;=0.04m</t>
  </si>
  <si>
    <t>&lt;=0.5</t>
  </si>
  <si>
    <t>&gt;0.5m - &lt;=2m</t>
  </si>
  <si>
    <t xml:space="preserve">&gt;2m - &lt;=3m </t>
  </si>
  <si>
    <t xml:space="preserve">&gt;2m </t>
  </si>
  <si>
    <t>&lt;=0.4m</t>
  </si>
  <si>
    <t xml:space="preserve">&gt;0.5m - &lt;=2m </t>
  </si>
  <si>
    <t>(1970-1980]</t>
  </si>
  <si>
    <t>(1980 - 2000]</t>
  </si>
  <si>
    <t>(1980-1990]</t>
  </si>
  <si>
    <t>Aggregation of this cohort with that which immediately follows it would result in annual collapses outside of the upper tolerance bound.</t>
  </si>
  <si>
    <t>(1990-2000]</t>
  </si>
  <si>
    <t>(2000-2020]</t>
  </si>
  <si>
    <t>(2000-2010]</t>
  </si>
  <si>
    <t>Pre-1880</t>
  </si>
  <si>
    <t xml:space="preserve">All sewers of this material group, function and within this installation year band form a single cohort - not appropriate to aggregate. .  </t>
  </si>
  <si>
    <t>&gt;165mm- &lt;=225mm</t>
  </si>
  <si>
    <t>&gt;225mm</t>
  </si>
  <si>
    <t>&gt;0.02m</t>
  </si>
  <si>
    <t>&gt;=0.02m</t>
  </si>
  <si>
    <t>2000 onwards</t>
  </si>
  <si>
    <t>2011 onwards</t>
  </si>
  <si>
    <t xml:space="preserve">   +/-10%</t>
  </si>
  <si>
    <t>Average of averages</t>
  </si>
  <si>
    <t xml:space="preserve">Cohort </t>
  </si>
  <si>
    <t>Cumulative ave annual collapses</t>
  </si>
  <si>
    <t>Total length of sewer (km)</t>
  </si>
  <si>
    <t>Cumulative total length sewer (km)</t>
  </si>
  <si>
    <t>5yr history - Legacy sewers</t>
  </si>
  <si>
    <t>CG</t>
  </si>
  <si>
    <t>Description</t>
  </si>
  <si>
    <t>Distance between collapses over 5 yr period (upper bound)</t>
  </si>
  <si>
    <t>Excellent</t>
  </si>
  <si>
    <t>Good</t>
  </si>
  <si>
    <t>Adequate</t>
  </si>
  <si>
    <t>Poor</t>
  </si>
  <si>
    <t>Very Poor</t>
  </si>
  <si>
    <t>19.16yr history - Legacy sewers</t>
  </si>
  <si>
    <t xml:space="preserve">Distance between collapses over 19.16yr period (upper bound) using Ofwat ranges for no. collapses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</si>
</sst>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4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1" applyFont="1" applyAlignment="1">
      <alignment vertical="center"/>
    </xf>
    <xf numFmtId="164" fontId="1" fillId="0" borderId="0" xfId="1" applyNumberFormat="1" applyFont="1" applyAlignment="1">
      <alignment horizontal="right" vertical="center"/>
    </xf>
    <xf numFmtId="0" fontId="1" fillId="0" borderId="1" xfId="0" applyFont="1" applyBorder="1"/>
    <xf numFmtId="0" fontId="1" fillId="0" borderId="1" xfId="1" applyFont="1" applyBorder="1" applyAlignment="1">
      <alignment vertical="center"/>
    </xf>
    <xf numFmtId="164" fontId="1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164" fontId="1" fillId="0" borderId="1" xfId="0" applyNumberFormat="1" applyFont="1" applyBorder="1"/>
    <xf numFmtId="164" fontId="3" fillId="0" borderId="1" xfId="1" applyNumberFormat="1" applyFont="1" applyBorder="1" applyAlignment="1">
      <alignment horizontal="right" vertical="center"/>
    </xf>
    <xf numFmtId="0" fontId="1" fillId="0" borderId="2" xfId="1" applyFont="1" applyBorder="1" applyAlignment="1">
      <alignment vertical="center"/>
    </xf>
    <xf numFmtId="0" fontId="1" fillId="0" borderId="2" xfId="0" applyFont="1" applyBorder="1"/>
    <xf numFmtId="164" fontId="1" fillId="0" borderId="2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/>
    <xf numFmtId="0" fontId="3" fillId="2" borderId="0" xfId="0" applyFont="1" applyFill="1"/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/>
    <xf numFmtId="164" fontId="3" fillId="2" borderId="0" xfId="0" applyNumberFormat="1" applyFont="1" applyFill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4" borderId="1" xfId="0" applyNumberFormat="1" applyFill="1" applyBorder="1"/>
    <xf numFmtId="1" fontId="1" fillId="0" borderId="1" xfId="0" applyNumberFormat="1" applyFont="1" applyBorder="1"/>
    <xf numFmtId="1" fontId="1" fillId="0" borderId="0" xfId="0" applyNumberFormat="1" applyFont="1"/>
    <xf numFmtId="164" fontId="1" fillId="0" borderId="4" xfId="0" applyNumberFormat="1" applyFont="1" applyBorder="1"/>
    <xf numFmtId="0" fontId="5" fillId="3" borderId="3" xfId="0" applyFont="1" applyFill="1" applyBorder="1" applyAlignment="1"/>
    <xf numFmtId="0" fontId="5" fillId="3" borderId="1" xfId="0" applyFont="1" applyFill="1" applyBorder="1" applyAlignment="1"/>
  </cellXfs>
  <cellStyles count="2">
    <cellStyle name="Normal" xfId="0" builtinId="0"/>
    <cellStyle name="Normal 3 6" xfId="1" xr:uid="{8B4D2D5D-98E1-4DB8-9D13-BB19612133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000" b="0" i="0" baseline="0">
                <a:effectLst/>
              </a:rPr>
              <a:t>Cumulative Average Annual Collapses on Legacy Sewers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2000" b="0" i="0" baseline="0">
                <a:effectLst/>
              </a:rPr>
              <a:t>vs Cumulative Length (km)</a:t>
            </a:r>
            <a:endParaRPr lang="en-GB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'Pareto analysis'!$F$1</c:f>
              <c:strCache>
                <c:ptCount val="1"/>
                <c:pt idx="0">
                  <c:v>Cumulative total length sewer (km)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'Pareto analysis'!$F$2:$F$519</c:f>
              <c:numCache>
                <c:formatCode>0.000</c:formatCode>
                <c:ptCount val="518"/>
                <c:pt idx="0">
                  <c:v>1.4392382915824355</c:v>
                </c:pt>
                <c:pt idx="1">
                  <c:v>3.2846495579968269</c:v>
                </c:pt>
                <c:pt idx="2">
                  <c:v>4.9575880593821466</c:v>
                </c:pt>
                <c:pt idx="3">
                  <c:v>9.2632068253541586</c:v>
                </c:pt>
                <c:pt idx="4">
                  <c:v>13.19960173595695</c:v>
                </c:pt>
                <c:pt idx="5">
                  <c:v>17.217078106682916</c:v>
                </c:pt>
                <c:pt idx="6">
                  <c:v>23.351877626982173</c:v>
                </c:pt>
                <c:pt idx="7">
                  <c:v>28.434371042468563</c:v>
                </c:pt>
                <c:pt idx="8">
                  <c:v>34.632783099556377</c:v>
                </c:pt>
                <c:pt idx="9">
                  <c:v>40.597887415510698</c:v>
                </c:pt>
                <c:pt idx="10">
                  <c:v>48.296441673808026</c:v>
                </c:pt>
                <c:pt idx="11">
                  <c:v>51.487085447911014</c:v>
                </c:pt>
                <c:pt idx="12">
                  <c:v>55.685956586441918</c:v>
                </c:pt>
                <c:pt idx="13">
                  <c:v>57.799405855827288</c:v>
                </c:pt>
                <c:pt idx="14">
                  <c:v>61.955903665696567</c:v>
                </c:pt>
                <c:pt idx="15">
                  <c:v>68.59822311486478</c:v>
                </c:pt>
                <c:pt idx="16">
                  <c:v>75.9709672852821</c:v>
                </c:pt>
                <c:pt idx="17">
                  <c:v>80.740919730684226</c:v>
                </c:pt>
                <c:pt idx="18">
                  <c:v>86.340663598491702</c:v>
                </c:pt>
                <c:pt idx="19">
                  <c:v>92.939587331727523</c:v>
                </c:pt>
                <c:pt idx="20">
                  <c:v>97.597509571176616</c:v>
                </c:pt>
                <c:pt idx="21">
                  <c:v>103.52304686077764</c:v>
                </c:pt>
                <c:pt idx="22">
                  <c:v>112.43681998062</c:v>
                </c:pt>
                <c:pt idx="23">
                  <c:v>120.26698411091741</c:v>
                </c:pt>
                <c:pt idx="24">
                  <c:v>125.22493061537546</c:v>
                </c:pt>
                <c:pt idx="25">
                  <c:v>134.54974942166314</c:v>
                </c:pt>
                <c:pt idx="26">
                  <c:v>138.85429255402332</c:v>
                </c:pt>
                <c:pt idx="27">
                  <c:v>148.39768356926231</c:v>
                </c:pt>
                <c:pt idx="28">
                  <c:v>155.71721637556979</c:v>
                </c:pt>
                <c:pt idx="29">
                  <c:v>159.68410529260569</c:v>
                </c:pt>
                <c:pt idx="30">
                  <c:v>170.8884439797408</c:v>
                </c:pt>
                <c:pt idx="31">
                  <c:v>179.96918199762669</c:v>
                </c:pt>
                <c:pt idx="32">
                  <c:v>188.57245800193306</c:v>
                </c:pt>
                <c:pt idx="33">
                  <c:v>195.37331667831171</c:v>
                </c:pt>
                <c:pt idx="34">
                  <c:v>206.45167321849706</c:v>
                </c:pt>
                <c:pt idx="35">
                  <c:v>214.19952743857272</c:v>
                </c:pt>
                <c:pt idx="36">
                  <c:v>218.90992516795376</c:v>
                </c:pt>
                <c:pt idx="37">
                  <c:v>229.82623854568578</c:v>
                </c:pt>
                <c:pt idx="38">
                  <c:v>240.33970424745723</c:v>
                </c:pt>
                <c:pt idx="39">
                  <c:v>249.97636192758674</c:v>
                </c:pt>
                <c:pt idx="40">
                  <c:v>258.1171874600717</c:v>
                </c:pt>
                <c:pt idx="41">
                  <c:v>267.84272156576316</c:v>
                </c:pt>
                <c:pt idx="42">
                  <c:v>281.54993326074151</c:v>
                </c:pt>
                <c:pt idx="43">
                  <c:v>293.08151613289476</c:v>
                </c:pt>
                <c:pt idx="44">
                  <c:v>298.57471877221997</c:v>
                </c:pt>
                <c:pt idx="45">
                  <c:v>310.33680793734658</c:v>
                </c:pt>
                <c:pt idx="46">
                  <c:v>317.85009184107281</c:v>
                </c:pt>
                <c:pt idx="47">
                  <c:v>330.58404475335215</c:v>
                </c:pt>
                <c:pt idx="48">
                  <c:v>342.86385698181147</c:v>
                </c:pt>
                <c:pt idx="49">
                  <c:v>352.74119141510511</c:v>
                </c:pt>
                <c:pt idx="50">
                  <c:v>362.65065548995221</c:v>
                </c:pt>
                <c:pt idx="51">
                  <c:v>374.35817678801459</c:v>
                </c:pt>
                <c:pt idx="52">
                  <c:v>381.02226533363176</c:v>
                </c:pt>
                <c:pt idx="53">
                  <c:v>393.81265409316507</c:v>
                </c:pt>
                <c:pt idx="54">
                  <c:v>408.36473350295643</c:v>
                </c:pt>
                <c:pt idx="55">
                  <c:v>414.53810146310855</c:v>
                </c:pt>
                <c:pt idx="56">
                  <c:v>427.17089284154707</c:v>
                </c:pt>
                <c:pt idx="57">
                  <c:v>434.11265977558156</c:v>
                </c:pt>
                <c:pt idx="58">
                  <c:v>444.74167326249818</c:v>
                </c:pt>
                <c:pt idx="59">
                  <c:v>451.61465304280711</c:v>
                </c:pt>
                <c:pt idx="60">
                  <c:v>458.6836809281499</c:v>
                </c:pt>
                <c:pt idx="61">
                  <c:v>472.08465401434785</c:v>
                </c:pt>
                <c:pt idx="62">
                  <c:v>489.54016503030448</c:v>
                </c:pt>
                <c:pt idx="63">
                  <c:v>504.64864972991973</c:v>
                </c:pt>
                <c:pt idx="64">
                  <c:v>518.26616110364853</c:v>
                </c:pt>
                <c:pt idx="65">
                  <c:v>533.86031692106167</c:v>
                </c:pt>
                <c:pt idx="66">
                  <c:v>550.69300984244717</c:v>
                </c:pt>
                <c:pt idx="67">
                  <c:v>560.3771722027027</c:v>
                </c:pt>
                <c:pt idx="68">
                  <c:v>575.17747896934736</c:v>
                </c:pt>
                <c:pt idx="69">
                  <c:v>592.05595678946599</c:v>
                </c:pt>
                <c:pt idx="70">
                  <c:v>610.11435875439759</c:v>
                </c:pt>
                <c:pt idx="71">
                  <c:v>619.18447589064147</c:v>
                </c:pt>
                <c:pt idx="72">
                  <c:v>633.41696150432415</c:v>
                </c:pt>
                <c:pt idx="73">
                  <c:v>648.62392025498821</c:v>
                </c:pt>
                <c:pt idx="74">
                  <c:v>659.82827077181605</c:v>
                </c:pt>
                <c:pt idx="75">
                  <c:v>668.54406573823314</c:v>
                </c:pt>
                <c:pt idx="76">
                  <c:v>691.06003164343906</c:v>
                </c:pt>
                <c:pt idx="77">
                  <c:v>701.7627626998011</c:v>
                </c:pt>
                <c:pt idx="78">
                  <c:v>710.20308777157311</c:v>
                </c:pt>
                <c:pt idx="79">
                  <c:v>724.58060314634997</c:v>
                </c:pt>
                <c:pt idx="80">
                  <c:v>733.84688270923755</c:v>
                </c:pt>
                <c:pt idx="81">
                  <c:v>749.04118462448355</c:v>
                </c:pt>
                <c:pt idx="82">
                  <c:v>761.69676842103524</c:v>
                </c:pt>
                <c:pt idx="83">
                  <c:v>770.9360481215258</c:v>
                </c:pt>
                <c:pt idx="84">
                  <c:v>783.66875112656578</c:v>
                </c:pt>
                <c:pt idx="85">
                  <c:v>797.75978900515156</c:v>
                </c:pt>
                <c:pt idx="86">
                  <c:v>814.73882463337225</c:v>
                </c:pt>
                <c:pt idx="87">
                  <c:v>837.8234523549911</c:v>
                </c:pt>
                <c:pt idx="88">
                  <c:v>861.33583894323442</c:v>
                </c:pt>
                <c:pt idx="89">
                  <c:v>876.07629695470496</c:v>
                </c:pt>
                <c:pt idx="90">
                  <c:v>891.92048584607335</c:v>
                </c:pt>
                <c:pt idx="91">
                  <c:v>913.66288111249162</c:v>
                </c:pt>
                <c:pt idx="92">
                  <c:v>928.61320230455397</c:v>
                </c:pt>
                <c:pt idx="93">
                  <c:v>942.17050981206694</c:v>
                </c:pt>
                <c:pt idx="94">
                  <c:v>953.93893864730649</c:v>
                </c:pt>
                <c:pt idx="95">
                  <c:v>979.84885058206919</c:v>
                </c:pt>
                <c:pt idx="96">
                  <c:v>998.9730737551148</c:v>
                </c:pt>
                <c:pt idx="97">
                  <c:v>1019.2790539403812</c:v>
                </c:pt>
                <c:pt idx="98">
                  <c:v>1035.6160704467663</c:v>
                </c:pt>
                <c:pt idx="99">
                  <c:v>1049.7549435809433</c:v>
                </c:pt>
                <c:pt idx="100">
                  <c:v>1066.6107604682745</c:v>
                </c:pt>
                <c:pt idx="101">
                  <c:v>1092.9661629236432</c:v>
                </c:pt>
                <c:pt idx="102">
                  <c:v>1115.8485735715769</c:v>
                </c:pt>
                <c:pt idx="103">
                  <c:v>1129.8438004266618</c:v>
                </c:pt>
                <c:pt idx="104">
                  <c:v>1148.8053492408576</c:v>
                </c:pt>
                <c:pt idx="105">
                  <c:v>1174.7964882669025</c:v>
                </c:pt>
                <c:pt idx="106">
                  <c:v>1190.0491334835021</c:v>
                </c:pt>
                <c:pt idx="107">
                  <c:v>1207.8675359147094</c:v>
                </c:pt>
                <c:pt idx="108">
                  <c:v>1226.1541939419728</c:v>
                </c:pt>
                <c:pt idx="109">
                  <c:v>1251.0918705822246</c:v>
                </c:pt>
                <c:pt idx="110">
                  <c:v>1264.4233980693671</c:v>
                </c:pt>
                <c:pt idx="111">
                  <c:v>1290.2617735937874</c:v>
                </c:pt>
                <c:pt idx="112">
                  <c:v>1312.828869029946</c:v>
                </c:pt>
                <c:pt idx="113">
                  <c:v>1327.5912903560793</c:v>
                </c:pt>
                <c:pt idx="114">
                  <c:v>1343.0918667580759</c:v>
                </c:pt>
                <c:pt idx="115">
                  <c:v>1369.5941565612411</c:v>
                </c:pt>
                <c:pt idx="116">
                  <c:v>1388.3332864937011</c:v>
                </c:pt>
                <c:pt idx="117">
                  <c:v>1415.2921674482129</c:v>
                </c:pt>
                <c:pt idx="118">
                  <c:v>1432.1830825703769</c:v>
                </c:pt>
                <c:pt idx="119">
                  <c:v>1458.4903983431243</c:v>
                </c:pt>
                <c:pt idx="120">
                  <c:v>1489.9776374215528</c:v>
                </c:pt>
                <c:pt idx="121">
                  <c:v>1511.666004235512</c:v>
                </c:pt>
                <c:pt idx="122">
                  <c:v>1544.7527710704323</c:v>
                </c:pt>
                <c:pt idx="123">
                  <c:v>1575.9634645193471</c:v>
                </c:pt>
                <c:pt idx="124">
                  <c:v>1600.3615080706597</c:v>
                </c:pt>
                <c:pt idx="125">
                  <c:v>1615.6086336592214</c:v>
                </c:pt>
                <c:pt idx="126">
                  <c:v>1632.0047889932546</c:v>
                </c:pt>
                <c:pt idx="127">
                  <c:v>1659.4686772160455</c:v>
                </c:pt>
                <c:pt idx="128">
                  <c:v>1673.9891168459999</c:v>
                </c:pt>
                <c:pt idx="129">
                  <c:v>1699.5267421219608</c:v>
                </c:pt>
                <c:pt idx="130">
                  <c:v>1729.6145138597344</c:v>
                </c:pt>
                <c:pt idx="131">
                  <c:v>1752.9380934497392</c:v>
                </c:pt>
                <c:pt idx="132">
                  <c:v>1781.4540167796574</c:v>
                </c:pt>
                <c:pt idx="133">
                  <c:v>1812.0216371001147</c:v>
                </c:pt>
                <c:pt idx="134">
                  <c:v>1843.3293878066161</c:v>
                </c:pt>
                <c:pt idx="135">
                  <c:v>1858.264355577096</c:v>
                </c:pt>
                <c:pt idx="136">
                  <c:v>1881.7040502208445</c:v>
                </c:pt>
                <c:pt idx="137">
                  <c:v>1901.4030551541214</c:v>
                </c:pt>
                <c:pt idx="138">
                  <c:v>1936.1853369533749</c:v>
                </c:pt>
                <c:pt idx="139">
                  <c:v>1950.7243352470027</c:v>
                </c:pt>
                <c:pt idx="140">
                  <c:v>1964.8492597629065</c:v>
                </c:pt>
                <c:pt idx="141">
                  <c:v>2001.0866677376973</c:v>
                </c:pt>
                <c:pt idx="142">
                  <c:v>2027.4299398490448</c:v>
                </c:pt>
                <c:pt idx="143">
                  <c:v>2046.6577950268788</c:v>
                </c:pt>
                <c:pt idx="144">
                  <c:v>2069.7559445306756</c:v>
                </c:pt>
                <c:pt idx="145">
                  <c:v>2084.2707950471286</c:v>
                </c:pt>
                <c:pt idx="146">
                  <c:v>2111.7589401414489</c:v>
                </c:pt>
                <c:pt idx="147">
                  <c:v>2129.9920659851491</c:v>
                </c:pt>
                <c:pt idx="148">
                  <c:v>2143.9167941649689</c:v>
                </c:pt>
                <c:pt idx="149">
                  <c:v>2164.6235411645548</c:v>
                </c:pt>
                <c:pt idx="150">
                  <c:v>2202.6959791371087</c:v>
                </c:pt>
                <c:pt idx="151">
                  <c:v>2239.1264596332076</c:v>
                </c:pt>
                <c:pt idx="152">
                  <c:v>2253.70725780157</c:v>
                </c:pt>
                <c:pt idx="153">
                  <c:v>2280.1321880452829</c:v>
                </c:pt>
                <c:pt idx="154">
                  <c:v>2309.1130374614186</c:v>
                </c:pt>
                <c:pt idx="155">
                  <c:v>2334.6866372157483</c:v>
                </c:pt>
                <c:pt idx="156">
                  <c:v>2367.1563563389873</c:v>
                </c:pt>
                <c:pt idx="157">
                  <c:v>2405.3240429378516</c:v>
                </c:pt>
                <c:pt idx="158">
                  <c:v>2428.2609448627027</c:v>
                </c:pt>
                <c:pt idx="159">
                  <c:v>2452.0602731543354</c:v>
                </c:pt>
                <c:pt idx="160">
                  <c:v>2485.4493564528902</c:v>
                </c:pt>
                <c:pt idx="161">
                  <c:v>2521.1976673803688</c:v>
                </c:pt>
                <c:pt idx="162">
                  <c:v>2539.9537006600476</c:v>
                </c:pt>
                <c:pt idx="163">
                  <c:v>2564.8609464296946</c:v>
                </c:pt>
                <c:pt idx="164">
                  <c:v>2597.006970346346</c:v>
                </c:pt>
                <c:pt idx="165">
                  <c:v>2613.7762370713344</c:v>
                </c:pt>
                <c:pt idx="166">
                  <c:v>2645.7249831305153</c:v>
                </c:pt>
                <c:pt idx="167">
                  <c:v>2669.9553268239924</c:v>
                </c:pt>
                <c:pt idx="168">
                  <c:v>2688.7434389447053</c:v>
                </c:pt>
                <c:pt idx="169">
                  <c:v>2718.1659508407233</c:v>
                </c:pt>
                <c:pt idx="170">
                  <c:v>2755.6871264760725</c:v>
                </c:pt>
                <c:pt idx="171">
                  <c:v>2785.4054344773876</c:v>
                </c:pt>
                <c:pt idx="172">
                  <c:v>2818.4678983030162</c:v>
                </c:pt>
                <c:pt idx="173">
                  <c:v>2839.1246312142284</c:v>
                </c:pt>
                <c:pt idx="174">
                  <c:v>2866.7301020840837</c:v>
                </c:pt>
                <c:pt idx="175">
                  <c:v>2881.8595330479125</c:v>
                </c:pt>
                <c:pt idx="176">
                  <c:v>2900.1547046578353</c:v>
                </c:pt>
                <c:pt idx="177">
                  <c:v>2934.6433534719959</c:v>
                </c:pt>
                <c:pt idx="178">
                  <c:v>2962.7802090914765</c:v>
                </c:pt>
                <c:pt idx="179">
                  <c:v>2997.3207547987427</c:v>
                </c:pt>
                <c:pt idx="180">
                  <c:v>3037.0638510523545</c:v>
                </c:pt>
                <c:pt idx="181">
                  <c:v>3057.6371008705009</c:v>
                </c:pt>
                <c:pt idx="182">
                  <c:v>3092.3808887582768</c:v>
                </c:pt>
                <c:pt idx="183">
                  <c:v>3130.4142262473988</c:v>
                </c:pt>
                <c:pt idx="184">
                  <c:v>3154.932525369115</c:v>
                </c:pt>
                <c:pt idx="185">
                  <c:v>3186.1161878814646</c:v>
                </c:pt>
                <c:pt idx="186">
                  <c:v>3205.5007083721616</c:v>
                </c:pt>
                <c:pt idx="187">
                  <c:v>3235.6980333348392</c:v>
                </c:pt>
                <c:pt idx="188">
                  <c:v>3255.1491957663252</c:v>
                </c:pt>
                <c:pt idx="189">
                  <c:v>3296.0357023478168</c:v>
                </c:pt>
                <c:pt idx="190">
                  <c:v>3314.2583578257477</c:v>
                </c:pt>
                <c:pt idx="191">
                  <c:v>3353.538694765612</c:v>
                </c:pt>
                <c:pt idx="192">
                  <c:v>3381.7646783244645</c:v>
                </c:pt>
                <c:pt idx="193">
                  <c:v>3418.9151787228152</c:v>
                </c:pt>
                <c:pt idx="194">
                  <c:v>3465.3359170595359</c:v>
                </c:pt>
                <c:pt idx="195">
                  <c:v>3487.8960976241183</c:v>
                </c:pt>
                <c:pt idx="196">
                  <c:v>3519.7861825121008</c:v>
                </c:pt>
                <c:pt idx="197">
                  <c:v>3541.8002973437892</c:v>
                </c:pt>
                <c:pt idx="198">
                  <c:v>3579.1954875766914</c:v>
                </c:pt>
                <c:pt idx="199">
                  <c:v>3605.6342607427723</c:v>
                </c:pt>
                <c:pt idx="200">
                  <c:v>3630.8563535641911</c:v>
                </c:pt>
                <c:pt idx="201">
                  <c:v>3677.2129774662021</c:v>
                </c:pt>
                <c:pt idx="202">
                  <c:v>3724.3375366533751</c:v>
                </c:pt>
                <c:pt idx="203">
                  <c:v>3755.8568711538546</c:v>
                </c:pt>
                <c:pt idx="204">
                  <c:v>3801.8778452825713</c:v>
                </c:pt>
                <c:pt idx="205">
                  <c:v>3831.5415886553701</c:v>
                </c:pt>
                <c:pt idx="206">
                  <c:v>3877.7971068911443</c:v>
                </c:pt>
                <c:pt idx="207">
                  <c:v>3895.7584751329932</c:v>
                </c:pt>
                <c:pt idx="208">
                  <c:v>3913.0417042833346</c:v>
                </c:pt>
                <c:pt idx="209">
                  <c:v>3942.4383138205794</c:v>
                </c:pt>
                <c:pt idx="210">
                  <c:v>3982.3525322872893</c:v>
                </c:pt>
                <c:pt idx="211">
                  <c:v>4007.7469812994977</c:v>
                </c:pt>
                <c:pt idx="212">
                  <c:v>4038.8526252749384</c:v>
                </c:pt>
                <c:pt idx="213">
                  <c:v>4070.0317789262776</c:v>
                </c:pt>
                <c:pt idx="214">
                  <c:v>4107.7372243828722</c:v>
                </c:pt>
                <c:pt idx="215">
                  <c:v>4147.8129214965566</c:v>
                </c:pt>
                <c:pt idx="216">
                  <c:v>4194.3961492221006</c:v>
                </c:pt>
                <c:pt idx="217">
                  <c:v>4236.9029537303268</c:v>
                </c:pt>
                <c:pt idx="218">
                  <c:v>4260.6451332434008</c:v>
                </c:pt>
                <c:pt idx="219">
                  <c:v>4280.8668703142775</c:v>
                </c:pt>
                <c:pt idx="220">
                  <c:v>4316.8505079428996</c:v>
                </c:pt>
                <c:pt idx="221">
                  <c:v>4346.9027758452585</c:v>
                </c:pt>
                <c:pt idx="222">
                  <c:v>4394.274005166465</c:v>
                </c:pt>
                <c:pt idx="223">
                  <c:v>4422.442044337442</c:v>
                </c:pt>
                <c:pt idx="224">
                  <c:v>4441.9955801260157</c:v>
                </c:pt>
                <c:pt idx="225">
                  <c:v>4469.1187622527141</c:v>
                </c:pt>
                <c:pt idx="226">
                  <c:v>4488.7080908986472</c:v>
                </c:pt>
                <c:pt idx="227">
                  <c:v>4530.3661162546141</c:v>
                </c:pt>
                <c:pt idx="228">
                  <c:v>4552.3626420140572</c:v>
                </c:pt>
                <c:pt idx="229">
                  <c:v>4576.7289207101257</c:v>
                </c:pt>
                <c:pt idx="230">
                  <c:v>4622.4852428586355</c:v>
                </c:pt>
                <c:pt idx="231">
                  <c:v>4657.1283529187231</c:v>
                </c:pt>
                <c:pt idx="232">
                  <c:v>4701.0314409129569</c:v>
                </c:pt>
                <c:pt idx="233">
                  <c:v>4722.6166130498323</c:v>
                </c:pt>
                <c:pt idx="234">
                  <c:v>4748.1746981898086</c:v>
                </c:pt>
                <c:pt idx="235">
                  <c:v>4779.9487982237224</c:v>
                </c:pt>
                <c:pt idx="236">
                  <c:v>4832.8009484273416</c:v>
                </c:pt>
                <c:pt idx="237">
                  <c:v>4856.164198799006</c:v>
                </c:pt>
                <c:pt idx="238">
                  <c:v>4893.091604857018</c:v>
                </c:pt>
                <c:pt idx="239">
                  <c:v>4937.0994596099954</c:v>
                </c:pt>
                <c:pt idx="240">
                  <c:v>4963.1578986869108</c:v>
                </c:pt>
                <c:pt idx="241">
                  <c:v>4987.7696153021789</c:v>
                </c:pt>
                <c:pt idx="242">
                  <c:v>5021.1731179761218</c:v>
                </c:pt>
                <c:pt idx="243">
                  <c:v>5061.057474473344</c:v>
                </c:pt>
                <c:pt idx="244">
                  <c:v>5107.4291882487669</c:v>
                </c:pt>
                <c:pt idx="245">
                  <c:v>5133.8347106990304</c:v>
                </c:pt>
                <c:pt idx="246">
                  <c:v>5161.8984752671095</c:v>
                </c:pt>
                <c:pt idx="247">
                  <c:v>5212.5098027790073</c:v>
                </c:pt>
                <c:pt idx="248">
                  <c:v>5259.5481152116663</c:v>
                </c:pt>
                <c:pt idx="249">
                  <c:v>5298.202737766982</c:v>
                </c:pt>
                <c:pt idx="250">
                  <c:v>5329.7408206500086</c:v>
                </c:pt>
                <c:pt idx="251">
                  <c:v>5349.712372652788</c:v>
                </c:pt>
                <c:pt idx="252">
                  <c:v>5374.1658443286633</c:v>
                </c:pt>
                <c:pt idx="253">
                  <c:v>5400.3709607785777</c:v>
                </c:pt>
                <c:pt idx="254">
                  <c:v>5437.6025133138355</c:v>
                </c:pt>
                <c:pt idx="255">
                  <c:v>5494.0714028913108</c:v>
                </c:pt>
                <c:pt idx="256">
                  <c:v>5548.0549595306666</c:v>
                </c:pt>
                <c:pt idx="257">
                  <c:v>5569.590829159466</c:v>
                </c:pt>
                <c:pt idx="258">
                  <c:v>5626.4817253080819</c:v>
                </c:pt>
                <c:pt idx="259">
                  <c:v>5675.623478871581</c:v>
                </c:pt>
                <c:pt idx="260">
                  <c:v>5692.9830730662297</c:v>
                </c:pt>
                <c:pt idx="261">
                  <c:v>5722.5125310830299</c:v>
                </c:pt>
                <c:pt idx="262">
                  <c:v>5749.4679501329401</c:v>
                </c:pt>
                <c:pt idx="263">
                  <c:v>5805.2575733618596</c:v>
                </c:pt>
                <c:pt idx="264">
                  <c:v>5834.1448911740126</c:v>
                </c:pt>
                <c:pt idx="265">
                  <c:v>5885.8608580701193</c:v>
                </c:pt>
                <c:pt idx="266">
                  <c:v>5929.0331911934509</c:v>
                </c:pt>
                <c:pt idx="267">
                  <c:v>5973.2906071964617</c:v>
                </c:pt>
                <c:pt idx="268">
                  <c:v>6013.2512732573514</c:v>
                </c:pt>
                <c:pt idx="269">
                  <c:v>6038.1418699063324</c:v>
                </c:pt>
                <c:pt idx="270">
                  <c:v>6061.3264612802714</c:v>
                </c:pt>
                <c:pt idx="271">
                  <c:v>6110.1772523357631</c:v>
                </c:pt>
                <c:pt idx="272">
                  <c:v>6149.7068046601216</c:v>
                </c:pt>
                <c:pt idx="273">
                  <c:v>6183.8145144317014</c:v>
                </c:pt>
                <c:pt idx="274">
                  <c:v>6249.364726462527</c:v>
                </c:pt>
                <c:pt idx="275">
                  <c:v>6275.2472801905933</c:v>
                </c:pt>
                <c:pt idx="276">
                  <c:v>6340.7278385913405</c:v>
                </c:pt>
                <c:pt idx="277">
                  <c:v>6351.0505520272172</c:v>
                </c:pt>
                <c:pt idx="278">
                  <c:v>6389.6931138583896</c:v>
                </c:pt>
                <c:pt idx="279">
                  <c:v>6413.507964883418</c:v>
                </c:pt>
                <c:pt idx="280">
                  <c:v>6446.9467195828884</c:v>
                </c:pt>
                <c:pt idx="281">
                  <c:v>6488.313630876416</c:v>
                </c:pt>
                <c:pt idx="282">
                  <c:v>6553.3001699997076</c:v>
                </c:pt>
                <c:pt idx="283">
                  <c:v>6583.3967011544255</c:v>
                </c:pt>
                <c:pt idx="284">
                  <c:v>6631.9531556054426</c:v>
                </c:pt>
                <c:pt idx="285">
                  <c:v>6662.2228986538203</c:v>
                </c:pt>
                <c:pt idx="286">
                  <c:v>6714.7507723793115</c:v>
                </c:pt>
                <c:pt idx="287">
                  <c:v>6738.5395100158275</c:v>
                </c:pt>
                <c:pt idx="288">
                  <c:v>6773.2616805038597</c:v>
                </c:pt>
                <c:pt idx="289">
                  <c:v>6801.0766693509959</c:v>
                </c:pt>
                <c:pt idx="290">
                  <c:v>6851.8265606045015</c:v>
                </c:pt>
                <c:pt idx="291">
                  <c:v>6899.6008727303079</c:v>
                </c:pt>
                <c:pt idx="292">
                  <c:v>6948.6930736086933</c:v>
                </c:pt>
                <c:pt idx="293">
                  <c:v>6984.3367303261066</c:v>
                </c:pt>
                <c:pt idx="294">
                  <c:v>7046.1008496746463</c:v>
                </c:pt>
                <c:pt idx="295">
                  <c:v>7103.9190595017562</c:v>
                </c:pt>
                <c:pt idx="296">
                  <c:v>7113.0670426996712</c:v>
                </c:pt>
                <c:pt idx="297">
                  <c:v>7142.5614889432154</c:v>
                </c:pt>
                <c:pt idx="298">
                  <c:v>7191.6429441972914</c:v>
                </c:pt>
                <c:pt idx="299">
                  <c:v>7224.483183283045</c:v>
                </c:pt>
                <c:pt idx="300">
                  <c:v>7262.4694969892917</c:v>
                </c:pt>
                <c:pt idx="301">
                  <c:v>7289.1856545145083</c:v>
                </c:pt>
                <c:pt idx="302">
                  <c:v>7330.8470219801611</c:v>
                </c:pt>
                <c:pt idx="303">
                  <c:v>7367.3786143447714</c:v>
                </c:pt>
                <c:pt idx="304">
                  <c:v>7415.4912082360152</c:v>
                </c:pt>
                <c:pt idx="305">
                  <c:v>7482.8340979363784</c:v>
                </c:pt>
                <c:pt idx="306">
                  <c:v>7533.4134758810642</c:v>
                </c:pt>
                <c:pt idx="307">
                  <c:v>7606.1284275570979</c:v>
                </c:pt>
                <c:pt idx="308">
                  <c:v>7659.9822688827326</c:v>
                </c:pt>
                <c:pt idx="309">
                  <c:v>7715.9598009527244</c:v>
                </c:pt>
                <c:pt idx="310">
                  <c:v>7776.3043590691104</c:v>
                </c:pt>
                <c:pt idx="311">
                  <c:v>7803.9726769547042</c:v>
                </c:pt>
                <c:pt idx="312">
                  <c:v>7850.2086490320125</c:v>
                </c:pt>
                <c:pt idx="313">
                  <c:v>7896.0410663715866</c:v>
                </c:pt>
                <c:pt idx="314">
                  <c:v>7930.9832557166174</c:v>
                </c:pt>
                <c:pt idx="315">
                  <c:v>7957.4113845309303</c:v>
                </c:pt>
                <c:pt idx="316">
                  <c:v>7984.5141708841138</c:v>
                </c:pt>
                <c:pt idx="317">
                  <c:v>8034.6584438420959</c:v>
                </c:pt>
                <c:pt idx="318">
                  <c:v>8095.5300240102224</c:v>
                </c:pt>
                <c:pt idx="319">
                  <c:v>8166.9379804023474</c:v>
                </c:pt>
                <c:pt idx="320">
                  <c:v>8194.6013375093298</c:v>
                </c:pt>
                <c:pt idx="321">
                  <c:v>8226.9019357190791</c:v>
                </c:pt>
                <c:pt idx="322">
                  <c:v>8288.8263058643315</c:v>
                </c:pt>
                <c:pt idx="323">
                  <c:v>8351.932038607747</c:v>
                </c:pt>
                <c:pt idx="324">
                  <c:v>8394.0841053386284</c:v>
                </c:pt>
                <c:pt idx="325">
                  <c:v>8432.7287841437665</c:v>
                </c:pt>
                <c:pt idx="326">
                  <c:v>8463.2636615512711</c:v>
                </c:pt>
                <c:pt idx="327">
                  <c:v>8489.1165410889917</c:v>
                </c:pt>
                <c:pt idx="328">
                  <c:v>8531.6039155887865</c:v>
                </c:pt>
                <c:pt idx="329">
                  <c:v>8603.5952129078323</c:v>
                </c:pt>
                <c:pt idx="330">
                  <c:v>8633.8811312328453</c:v>
                </c:pt>
                <c:pt idx="331">
                  <c:v>8704.2859952785184</c:v>
                </c:pt>
                <c:pt idx="332">
                  <c:v>8753.0985951116072</c:v>
                </c:pt>
                <c:pt idx="333">
                  <c:v>8833.6462021283951</c:v>
                </c:pt>
                <c:pt idx="334">
                  <c:v>8882.5210109813688</c:v>
                </c:pt>
                <c:pt idx="335">
                  <c:v>8923.1562977769427</c:v>
                </c:pt>
                <c:pt idx="336">
                  <c:v>8986.0202399559657</c:v>
                </c:pt>
                <c:pt idx="337">
                  <c:v>9041.5025373106691</c:v>
                </c:pt>
                <c:pt idx="338">
                  <c:v>9098.3483336998106</c:v>
                </c:pt>
                <c:pt idx="339">
                  <c:v>9140.4021658603124</c:v>
                </c:pt>
                <c:pt idx="340">
                  <c:v>9206.3981933933865</c:v>
                </c:pt>
                <c:pt idx="341">
                  <c:v>9241.4704487169856</c:v>
                </c:pt>
                <c:pt idx="342">
                  <c:v>9330.6748594293385</c:v>
                </c:pt>
                <c:pt idx="343">
                  <c:v>9416.4183751800665</c:v>
                </c:pt>
                <c:pt idx="344">
                  <c:v>9468.3569670605957</c:v>
                </c:pt>
                <c:pt idx="345">
                  <c:v>9506.5272315070633</c:v>
                </c:pt>
                <c:pt idx="346">
                  <c:v>9591.9306547283741</c:v>
                </c:pt>
                <c:pt idx="347">
                  <c:v>9663.2633736970492</c:v>
                </c:pt>
                <c:pt idx="348">
                  <c:v>9709.8760296943856</c:v>
                </c:pt>
                <c:pt idx="349">
                  <c:v>9777.5332111643202</c:v>
                </c:pt>
                <c:pt idx="350">
                  <c:v>9860.1625554767215</c:v>
                </c:pt>
                <c:pt idx="351">
                  <c:v>9932.0936376282843</c:v>
                </c:pt>
                <c:pt idx="352">
                  <c:v>10016.101550700603</c:v>
                </c:pt>
                <c:pt idx="353">
                  <c:v>10051.732276146971</c:v>
                </c:pt>
                <c:pt idx="354">
                  <c:v>10117.728332899933</c:v>
                </c:pt>
                <c:pt idx="355">
                  <c:v>10181.144711846915</c:v>
                </c:pt>
                <c:pt idx="356">
                  <c:v>10263.268722077823</c:v>
                </c:pt>
                <c:pt idx="357">
                  <c:v>10335.06830619104</c:v>
                </c:pt>
                <c:pt idx="358">
                  <c:v>10399.004986393507</c:v>
                </c:pt>
                <c:pt idx="359">
                  <c:v>10485.686690896755</c:v>
                </c:pt>
                <c:pt idx="360">
                  <c:v>10580.530713879074</c:v>
                </c:pt>
                <c:pt idx="361">
                  <c:v>10618.509800749853</c:v>
                </c:pt>
                <c:pt idx="362">
                  <c:v>10693.926966590489</c:v>
                </c:pt>
                <c:pt idx="363">
                  <c:v>10768.233855041908</c:v>
                </c:pt>
                <c:pt idx="364">
                  <c:v>10856.337056644861</c:v>
                </c:pt>
                <c:pt idx="365">
                  <c:v>10905.960784685896</c:v>
                </c:pt>
                <c:pt idx="366">
                  <c:v>10982.290045976322</c:v>
                </c:pt>
                <c:pt idx="367">
                  <c:v>11025.392831595876</c:v>
                </c:pt>
                <c:pt idx="368">
                  <c:v>11101.915325133157</c:v>
                </c:pt>
                <c:pt idx="369">
                  <c:v>11154.933358956734</c:v>
                </c:pt>
                <c:pt idx="370">
                  <c:v>11206.730794917434</c:v>
                </c:pt>
                <c:pt idx="371">
                  <c:v>11264.193680602251</c:v>
                </c:pt>
                <c:pt idx="372">
                  <c:v>11307.21205642343</c:v>
                </c:pt>
                <c:pt idx="373">
                  <c:v>11366.353690125057</c:v>
                </c:pt>
                <c:pt idx="374">
                  <c:v>11434.246368565526</c:v>
                </c:pt>
                <c:pt idx="375">
                  <c:v>11470.53238585665</c:v>
                </c:pt>
                <c:pt idx="376">
                  <c:v>11528.962063430987</c:v>
                </c:pt>
                <c:pt idx="377">
                  <c:v>11580.141157369522</c:v>
                </c:pt>
                <c:pt idx="378">
                  <c:v>11683.136032389311</c:v>
                </c:pt>
                <c:pt idx="379">
                  <c:v>11723.19108208435</c:v>
                </c:pt>
                <c:pt idx="380">
                  <c:v>11781.325904027486</c:v>
                </c:pt>
                <c:pt idx="381">
                  <c:v>11836.931078455527</c:v>
                </c:pt>
                <c:pt idx="382">
                  <c:v>11889.602893677002</c:v>
                </c:pt>
                <c:pt idx="383">
                  <c:v>11944.204628478965</c:v>
                </c:pt>
                <c:pt idx="384">
                  <c:v>12004.93342423461</c:v>
                </c:pt>
                <c:pt idx="385">
                  <c:v>12057.208620588621</c:v>
                </c:pt>
                <c:pt idx="386">
                  <c:v>12094.577601710798</c:v>
                </c:pt>
                <c:pt idx="387">
                  <c:v>12161.983022041761</c:v>
                </c:pt>
                <c:pt idx="388">
                  <c:v>12224.688631068748</c:v>
                </c:pt>
                <c:pt idx="389">
                  <c:v>12289.400597290703</c:v>
                </c:pt>
                <c:pt idx="390">
                  <c:v>12356.210411800521</c:v>
                </c:pt>
                <c:pt idx="391">
                  <c:v>12411.942335436304</c:v>
                </c:pt>
                <c:pt idx="392">
                  <c:v>12458.588584936417</c:v>
                </c:pt>
                <c:pt idx="393">
                  <c:v>12571.618923322281</c:v>
                </c:pt>
                <c:pt idx="394">
                  <c:v>12616.921325685022</c:v>
                </c:pt>
                <c:pt idx="395">
                  <c:v>12727.310760391616</c:v>
                </c:pt>
                <c:pt idx="396">
                  <c:v>12808.691091952585</c:v>
                </c:pt>
                <c:pt idx="397">
                  <c:v>12859.152011152162</c:v>
                </c:pt>
                <c:pt idx="398">
                  <c:v>12957.335694602223</c:v>
                </c:pt>
                <c:pt idx="399">
                  <c:v>13008.444662934173</c:v>
                </c:pt>
                <c:pt idx="400">
                  <c:v>13077.781346770937</c:v>
                </c:pt>
                <c:pt idx="401">
                  <c:v>13162.020948652802</c:v>
                </c:pt>
                <c:pt idx="402">
                  <c:v>13218.737972410177</c:v>
                </c:pt>
                <c:pt idx="403">
                  <c:v>13260.460422193175</c:v>
                </c:pt>
                <c:pt idx="404">
                  <c:v>13331.350338707793</c:v>
                </c:pt>
                <c:pt idx="405">
                  <c:v>13411.091371837972</c:v>
                </c:pt>
                <c:pt idx="406">
                  <c:v>13486.054816146041</c:v>
                </c:pt>
                <c:pt idx="407">
                  <c:v>13563.040814473383</c:v>
                </c:pt>
                <c:pt idx="408">
                  <c:v>13638.975480503028</c:v>
                </c:pt>
                <c:pt idx="409">
                  <c:v>13751.986396373592</c:v>
                </c:pt>
                <c:pt idx="410">
                  <c:v>13819.175203207873</c:v>
                </c:pt>
                <c:pt idx="411">
                  <c:v>13923.242097868675</c:v>
                </c:pt>
                <c:pt idx="412">
                  <c:v>14036.677389923843</c:v>
                </c:pt>
                <c:pt idx="413">
                  <c:v>14141.874148861118</c:v>
                </c:pt>
                <c:pt idx="414">
                  <c:v>14256.185422357872</c:v>
                </c:pt>
                <c:pt idx="415">
                  <c:v>14343.126790201111</c:v>
                </c:pt>
                <c:pt idx="416">
                  <c:v>14452.99160054845</c:v>
                </c:pt>
                <c:pt idx="417">
                  <c:v>14562.305078825839</c:v>
                </c:pt>
                <c:pt idx="418">
                  <c:v>14638.771345474997</c:v>
                </c:pt>
                <c:pt idx="419">
                  <c:v>14721.550883089889</c:v>
                </c:pt>
                <c:pt idx="420">
                  <c:v>14772.274829782316</c:v>
                </c:pt>
                <c:pt idx="421">
                  <c:v>14889.641539131204</c:v>
                </c:pt>
                <c:pt idx="422">
                  <c:v>14967.534516386533</c:v>
                </c:pt>
                <c:pt idx="423">
                  <c:v>15038.266109687025</c:v>
                </c:pt>
                <c:pt idx="424">
                  <c:v>15102.668835758621</c:v>
                </c:pt>
                <c:pt idx="425">
                  <c:v>15209.062634764903</c:v>
                </c:pt>
                <c:pt idx="426">
                  <c:v>15245.862020006854</c:v>
                </c:pt>
                <c:pt idx="427">
                  <c:v>15340.897035615182</c:v>
                </c:pt>
                <c:pt idx="428">
                  <c:v>15457.680987632339</c:v>
                </c:pt>
                <c:pt idx="429">
                  <c:v>15550.366979126225</c:v>
                </c:pt>
                <c:pt idx="430">
                  <c:v>15613.762172108851</c:v>
                </c:pt>
                <c:pt idx="431">
                  <c:v>15728.943939396173</c:v>
                </c:pt>
                <c:pt idx="432">
                  <c:v>15808.490190310344</c:v>
                </c:pt>
                <c:pt idx="433">
                  <c:v>15916.289985852078</c:v>
                </c:pt>
                <c:pt idx="434">
                  <c:v>15998.18709009186</c:v>
                </c:pt>
                <c:pt idx="435">
                  <c:v>16098.298904399973</c:v>
                </c:pt>
                <c:pt idx="436">
                  <c:v>16203.01914559497</c:v>
                </c:pt>
                <c:pt idx="437">
                  <c:v>16334.021654773611</c:v>
                </c:pt>
                <c:pt idx="438">
                  <c:v>16393.111914802517</c:v>
                </c:pt>
                <c:pt idx="439">
                  <c:v>16445.215144632606</c:v>
                </c:pt>
                <c:pt idx="440">
                  <c:v>16514.095931366806</c:v>
                </c:pt>
                <c:pt idx="441">
                  <c:v>16615.163633248885</c:v>
                </c:pt>
                <c:pt idx="442">
                  <c:v>16756.747548869091</c:v>
                </c:pt>
                <c:pt idx="443">
                  <c:v>16810.433577938191</c:v>
                </c:pt>
                <c:pt idx="444">
                  <c:v>16875.063937597311</c:v>
                </c:pt>
                <c:pt idx="445">
                  <c:v>16968.412604904519</c:v>
                </c:pt>
                <c:pt idx="446">
                  <c:v>17058.588127394694</c:v>
                </c:pt>
                <c:pt idx="447">
                  <c:v>17118.055227701676</c:v>
                </c:pt>
                <c:pt idx="448">
                  <c:v>17195.311345381757</c:v>
                </c:pt>
                <c:pt idx="449">
                  <c:v>17301.851160569793</c:v>
                </c:pt>
                <c:pt idx="450">
                  <c:v>17365.340313994002</c:v>
                </c:pt>
                <c:pt idx="451">
                  <c:v>17501.526294845778</c:v>
                </c:pt>
                <c:pt idx="452">
                  <c:v>17603.507943735694</c:v>
                </c:pt>
                <c:pt idx="453">
                  <c:v>17726.669398405167</c:v>
                </c:pt>
                <c:pt idx="454">
                  <c:v>17858.548435527155</c:v>
                </c:pt>
                <c:pt idx="455">
                  <c:v>17970.42278865496</c:v>
                </c:pt>
                <c:pt idx="456">
                  <c:v>18072.168844118023</c:v>
                </c:pt>
                <c:pt idx="457">
                  <c:v>18183.767171348492</c:v>
                </c:pt>
                <c:pt idx="458">
                  <c:v>18312.756039113508</c:v>
                </c:pt>
                <c:pt idx="459">
                  <c:v>18424.709997908252</c:v>
                </c:pt>
                <c:pt idx="460">
                  <c:v>18555.520354433393</c:v>
                </c:pt>
                <c:pt idx="461">
                  <c:v>18709.688626474723</c:v>
                </c:pt>
                <c:pt idx="462">
                  <c:v>18829.76124794791</c:v>
                </c:pt>
                <c:pt idx="463">
                  <c:v>18978.136083755642</c:v>
                </c:pt>
                <c:pt idx="464">
                  <c:v>19107.587356659315</c:v>
                </c:pt>
                <c:pt idx="465">
                  <c:v>19203.631307066084</c:v>
                </c:pt>
                <c:pt idx="466">
                  <c:v>19305.263455749002</c:v>
                </c:pt>
                <c:pt idx="467">
                  <c:v>19384.122281213877</c:v>
                </c:pt>
                <c:pt idx="468">
                  <c:v>19503.213417392049</c:v>
                </c:pt>
                <c:pt idx="469">
                  <c:v>19609.098270873179</c:v>
                </c:pt>
                <c:pt idx="470">
                  <c:v>19778.512247021594</c:v>
                </c:pt>
                <c:pt idx="471">
                  <c:v>19901.161791805582</c:v>
                </c:pt>
                <c:pt idx="472">
                  <c:v>20039.291641287426</c:v>
                </c:pt>
                <c:pt idx="473">
                  <c:v>20121.106881171701</c:v>
                </c:pt>
                <c:pt idx="474">
                  <c:v>20285.012254622616</c:v>
                </c:pt>
                <c:pt idx="475">
                  <c:v>20357.305943075276</c:v>
                </c:pt>
                <c:pt idx="476">
                  <c:v>20538.932434636401</c:v>
                </c:pt>
                <c:pt idx="477">
                  <c:v>20705.536548349846</c:v>
                </c:pt>
                <c:pt idx="478">
                  <c:v>20829.552063975996</c:v>
                </c:pt>
                <c:pt idx="479">
                  <c:v>20932.169827768477</c:v>
                </c:pt>
                <c:pt idx="480">
                  <c:v>21087.476193555067</c:v>
                </c:pt>
                <c:pt idx="481">
                  <c:v>21213.952332334753</c:v>
                </c:pt>
                <c:pt idx="482">
                  <c:v>21421.510130805887</c:v>
                </c:pt>
                <c:pt idx="483">
                  <c:v>21573.243915910822</c:v>
                </c:pt>
                <c:pt idx="484">
                  <c:v>21779.121292123895</c:v>
                </c:pt>
                <c:pt idx="485">
                  <c:v>21912.844486679496</c:v>
                </c:pt>
                <c:pt idx="486">
                  <c:v>22087.94237867319</c:v>
                </c:pt>
                <c:pt idx="487">
                  <c:v>22340.914090014976</c:v>
                </c:pt>
                <c:pt idx="488">
                  <c:v>22450.458010360857</c:v>
                </c:pt>
                <c:pt idx="489">
                  <c:v>22620.676231252477</c:v>
                </c:pt>
                <c:pt idx="490">
                  <c:v>22750.725260691459</c:v>
                </c:pt>
                <c:pt idx="491">
                  <c:v>22863.301281364362</c:v>
                </c:pt>
                <c:pt idx="492">
                  <c:v>22945.202640372387</c:v>
                </c:pt>
                <c:pt idx="493">
                  <c:v>23080.388432180564</c:v>
                </c:pt>
                <c:pt idx="494">
                  <c:v>23270.326772583358</c:v>
                </c:pt>
                <c:pt idx="495">
                  <c:v>23455.498442111792</c:v>
                </c:pt>
                <c:pt idx="496">
                  <c:v>23686.934377899721</c:v>
                </c:pt>
                <c:pt idx="497">
                  <c:v>23859.242332456175</c:v>
                </c:pt>
                <c:pt idx="498">
                  <c:v>24071.462088552071</c:v>
                </c:pt>
                <c:pt idx="499">
                  <c:v>24228.020674580705</c:v>
                </c:pt>
                <c:pt idx="500">
                  <c:v>24412.823754690271</c:v>
                </c:pt>
                <c:pt idx="501">
                  <c:v>24593.859018835868</c:v>
                </c:pt>
                <c:pt idx="502">
                  <c:v>24892.84101127211</c:v>
                </c:pt>
                <c:pt idx="503">
                  <c:v>25174.174800595611</c:v>
                </c:pt>
                <c:pt idx="504">
                  <c:v>25433.926306816735</c:v>
                </c:pt>
                <c:pt idx="505">
                  <c:v>25656.620105536469</c:v>
                </c:pt>
                <c:pt idx="506">
                  <c:v>25962.485377404741</c:v>
                </c:pt>
                <c:pt idx="507">
                  <c:v>26322.90335279686</c:v>
                </c:pt>
                <c:pt idx="508">
                  <c:v>26378.268301720916</c:v>
                </c:pt>
                <c:pt idx="509">
                  <c:v>26523.389134553952</c:v>
                </c:pt>
                <c:pt idx="510">
                  <c:v>26812.051014638149</c:v>
                </c:pt>
                <c:pt idx="511">
                  <c:v>26955.18072603691</c:v>
                </c:pt>
                <c:pt idx="512">
                  <c:v>27220.598697210909</c:v>
                </c:pt>
                <c:pt idx="513">
                  <c:v>27557.981856932925</c:v>
                </c:pt>
                <c:pt idx="514">
                  <c:v>27911.855278019855</c:v>
                </c:pt>
                <c:pt idx="515">
                  <c:v>28108.427002876353</c:v>
                </c:pt>
                <c:pt idx="516">
                  <c:v>28757.997447315822</c:v>
                </c:pt>
                <c:pt idx="517">
                  <c:v>29395.367510595788</c:v>
                </c:pt>
              </c:numCache>
            </c:numRef>
          </c:xVal>
          <c:yVal>
            <c:numRef>
              <c:f>'Pareto analysis'!$D$2:$D$519</c:f>
              <c:numCache>
                <c:formatCode>0.000</c:formatCode>
                <c:ptCount val="518"/>
                <c:pt idx="0">
                  <c:v>1.375</c:v>
                </c:pt>
                <c:pt idx="1">
                  <c:v>2.9929540770000003</c:v>
                </c:pt>
                <c:pt idx="2">
                  <c:v>4.2455636840000004</c:v>
                </c:pt>
                <c:pt idx="3">
                  <c:v>7.0639353000000007</c:v>
                </c:pt>
                <c:pt idx="4">
                  <c:v>9.5452845070000016</c:v>
                </c:pt>
                <c:pt idx="5">
                  <c:v>12.050503723000002</c:v>
                </c:pt>
                <c:pt idx="6">
                  <c:v>15.703948413000003</c:v>
                </c:pt>
                <c:pt idx="7">
                  <c:v>18.574512097000003</c:v>
                </c:pt>
                <c:pt idx="8">
                  <c:v>21.810420251000004</c:v>
                </c:pt>
                <c:pt idx="9">
                  <c:v>24.785368070000004</c:v>
                </c:pt>
                <c:pt idx="10">
                  <c:v>28.367943827000005</c:v>
                </c:pt>
                <c:pt idx="11">
                  <c:v>29.724937569000005</c:v>
                </c:pt>
                <c:pt idx="12">
                  <c:v>31.499467847000005</c:v>
                </c:pt>
                <c:pt idx="13">
                  <c:v>32.386732986000005</c:v>
                </c:pt>
                <c:pt idx="14">
                  <c:v>34.109071196000002</c:v>
                </c:pt>
                <c:pt idx="15">
                  <c:v>36.770866612000006</c:v>
                </c:pt>
                <c:pt idx="16">
                  <c:v>39.641430295000006</c:v>
                </c:pt>
                <c:pt idx="17">
                  <c:v>41.46815263900001</c:v>
                </c:pt>
                <c:pt idx="18">
                  <c:v>43.55583531900001</c:v>
                </c:pt>
                <c:pt idx="19">
                  <c:v>46.008862468000011</c:v>
                </c:pt>
                <c:pt idx="20">
                  <c:v>47.731200679000011</c:v>
                </c:pt>
                <c:pt idx="21">
                  <c:v>49.818883359000012</c:v>
                </c:pt>
                <c:pt idx="22">
                  <c:v>52.950407379000012</c:v>
                </c:pt>
                <c:pt idx="23">
                  <c:v>55.664394863000012</c:v>
                </c:pt>
                <c:pt idx="24">
                  <c:v>57.368363117000015</c:v>
                </c:pt>
                <c:pt idx="25">
                  <c:v>60.552079204000016</c:v>
                </c:pt>
                <c:pt idx="26">
                  <c:v>62.013457080000016</c:v>
                </c:pt>
                <c:pt idx="27">
                  <c:v>65.14498110000001</c:v>
                </c:pt>
                <c:pt idx="28">
                  <c:v>67.54581618200001</c:v>
                </c:pt>
                <c:pt idx="29">
                  <c:v>68.798425789000007</c:v>
                </c:pt>
                <c:pt idx="30">
                  <c:v>72.304414245000004</c:v>
                </c:pt>
                <c:pt idx="31">
                  <c:v>75.122785863000004</c:v>
                </c:pt>
                <c:pt idx="32">
                  <c:v>77.784581279999998</c:v>
                </c:pt>
                <c:pt idx="33">
                  <c:v>79.854061799999997</c:v>
                </c:pt>
                <c:pt idx="34">
                  <c:v>83.089969953999997</c:v>
                </c:pt>
                <c:pt idx="35">
                  <c:v>85.33422883499999</c:v>
                </c:pt>
                <c:pt idx="36">
                  <c:v>86.691222576999991</c:v>
                </c:pt>
                <c:pt idx="37">
                  <c:v>89.822746596999991</c:v>
                </c:pt>
                <c:pt idx="38">
                  <c:v>92.693310280999995</c:v>
                </c:pt>
                <c:pt idx="39">
                  <c:v>95.302913630999996</c:v>
                </c:pt>
                <c:pt idx="40">
                  <c:v>97.494980443999992</c:v>
                </c:pt>
                <c:pt idx="41">
                  <c:v>100.104583792</c:v>
                </c:pt>
                <c:pt idx="42">
                  <c:v>103.758028482</c:v>
                </c:pt>
                <c:pt idx="43">
                  <c:v>106.73580626</c:v>
                </c:pt>
                <c:pt idx="44">
                  <c:v>108.144992069</c:v>
                </c:pt>
                <c:pt idx="45">
                  <c:v>111.11993988799999</c:v>
                </c:pt>
                <c:pt idx="46">
                  <c:v>112.99885429899999</c:v>
                </c:pt>
                <c:pt idx="47">
                  <c:v>116.18257038499999</c:v>
                </c:pt>
                <c:pt idx="48">
                  <c:v>119.20971027099999</c:v>
                </c:pt>
                <c:pt idx="49">
                  <c:v>121.558353285</c:v>
                </c:pt>
                <c:pt idx="50">
                  <c:v>123.90699629999999</c:v>
                </c:pt>
                <c:pt idx="51">
                  <c:v>126.67317585099998</c:v>
                </c:pt>
                <c:pt idx="52">
                  <c:v>128.23893786099998</c:v>
                </c:pt>
                <c:pt idx="53">
                  <c:v>131.21388567999998</c:v>
                </c:pt>
                <c:pt idx="54">
                  <c:v>134.55417796599997</c:v>
                </c:pt>
                <c:pt idx="55">
                  <c:v>135.96336377499998</c:v>
                </c:pt>
                <c:pt idx="56">
                  <c:v>138.78173539299996</c:v>
                </c:pt>
                <c:pt idx="57">
                  <c:v>140.29530533599996</c:v>
                </c:pt>
                <c:pt idx="58">
                  <c:v>142.59175628299997</c:v>
                </c:pt>
                <c:pt idx="59">
                  <c:v>144.05313415899997</c:v>
                </c:pt>
                <c:pt idx="60">
                  <c:v>145.51451203499997</c:v>
                </c:pt>
                <c:pt idx="61">
                  <c:v>148.28069158599996</c:v>
                </c:pt>
                <c:pt idx="62">
                  <c:v>151.88194420899995</c:v>
                </c:pt>
                <c:pt idx="63">
                  <c:v>154.96127616099994</c:v>
                </c:pt>
                <c:pt idx="64">
                  <c:v>157.62307157799995</c:v>
                </c:pt>
                <c:pt idx="65">
                  <c:v>160.65021146399994</c:v>
                </c:pt>
                <c:pt idx="66">
                  <c:v>163.88611961799992</c:v>
                </c:pt>
                <c:pt idx="67">
                  <c:v>165.71284196199991</c:v>
                </c:pt>
                <c:pt idx="68">
                  <c:v>168.47902151299991</c:v>
                </c:pt>
                <c:pt idx="69">
                  <c:v>171.55835346599991</c:v>
                </c:pt>
                <c:pt idx="70">
                  <c:v>174.68987748599992</c:v>
                </c:pt>
                <c:pt idx="71">
                  <c:v>176.2556394959999</c:v>
                </c:pt>
                <c:pt idx="72">
                  <c:v>178.70866664499991</c:v>
                </c:pt>
                <c:pt idx="73">
                  <c:v>181.2660779279999</c:v>
                </c:pt>
                <c:pt idx="74">
                  <c:v>183.14499233899991</c:v>
                </c:pt>
                <c:pt idx="75">
                  <c:v>184.60637021499991</c:v>
                </c:pt>
                <c:pt idx="76">
                  <c:v>188.25981490099991</c:v>
                </c:pt>
                <c:pt idx="77">
                  <c:v>189.98215311199991</c:v>
                </c:pt>
                <c:pt idx="78">
                  <c:v>191.33914685399989</c:v>
                </c:pt>
                <c:pt idx="79">
                  <c:v>193.63559780199989</c:v>
                </c:pt>
                <c:pt idx="80">
                  <c:v>195.1074231989999</c:v>
                </c:pt>
                <c:pt idx="81">
                  <c:v>197.50825828099988</c:v>
                </c:pt>
                <c:pt idx="82">
                  <c:v>199.43936475899989</c:v>
                </c:pt>
                <c:pt idx="83">
                  <c:v>200.84855056699988</c:v>
                </c:pt>
                <c:pt idx="84">
                  <c:v>202.76799501199989</c:v>
                </c:pt>
                <c:pt idx="85">
                  <c:v>204.85567769199989</c:v>
                </c:pt>
                <c:pt idx="86">
                  <c:v>207.35372964099989</c:v>
                </c:pt>
                <c:pt idx="87">
                  <c:v>210.74621399499989</c:v>
                </c:pt>
                <c:pt idx="88">
                  <c:v>214.19089041699988</c:v>
                </c:pt>
                <c:pt idx="89">
                  <c:v>216.33076516299988</c:v>
                </c:pt>
                <c:pt idx="90">
                  <c:v>218.62721611099988</c:v>
                </c:pt>
                <c:pt idx="91">
                  <c:v>221.75874013099988</c:v>
                </c:pt>
                <c:pt idx="92">
                  <c:v>223.89861487799988</c:v>
                </c:pt>
                <c:pt idx="93">
                  <c:v>225.82972135699987</c:v>
                </c:pt>
                <c:pt idx="94">
                  <c:v>227.44767543299986</c:v>
                </c:pt>
                <c:pt idx="95">
                  <c:v>230.99673598899986</c:v>
                </c:pt>
                <c:pt idx="96">
                  <c:v>233.60633933799986</c:v>
                </c:pt>
                <c:pt idx="97">
                  <c:v>236.37251888899985</c:v>
                </c:pt>
                <c:pt idx="98">
                  <c:v>238.56458570199985</c:v>
                </c:pt>
                <c:pt idx="99">
                  <c:v>240.44350011299986</c:v>
                </c:pt>
                <c:pt idx="100">
                  <c:v>242.62095321599986</c:v>
                </c:pt>
                <c:pt idx="101">
                  <c:v>246.01343756899985</c:v>
                </c:pt>
                <c:pt idx="102">
                  <c:v>248.93619332099985</c:v>
                </c:pt>
                <c:pt idx="103">
                  <c:v>250.71072359899983</c:v>
                </c:pt>
                <c:pt idx="104">
                  <c:v>253.11155868099982</c:v>
                </c:pt>
                <c:pt idx="105">
                  <c:v>256.33432202999984</c:v>
                </c:pt>
                <c:pt idx="106">
                  <c:v>258.21323644099982</c:v>
                </c:pt>
                <c:pt idx="107">
                  <c:v>260.40530325499981</c:v>
                </c:pt>
                <c:pt idx="108">
                  <c:v>262.64956213599982</c:v>
                </c:pt>
                <c:pt idx="109">
                  <c:v>265.6767020219998</c:v>
                </c:pt>
                <c:pt idx="110">
                  <c:v>267.29465609899978</c:v>
                </c:pt>
                <c:pt idx="111">
                  <c:v>270.42618011899975</c:v>
                </c:pt>
                <c:pt idx="112">
                  <c:v>273.14016760299972</c:v>
                </c:pt>
                <c:pt idx="113">
                  <c:v>274.91469788099971</c:v>
                </c:pt>
                <c:pt idx="114">
                  <c:v>276.74142022599972</c:v>
                </c:pt>
                <c:pt idx="115">
                  <c:v>279.76856011099972</c:v>
                </c:pt>
                <c:pt idx="116">
                  <c:v>281.90843485699969</c:v>
                </c:pt>
                <c:pt idx="117">
                  <c:v>284.93557474299968</c:v>
                </c:pt>
                <c:pt idx="118">
                  <c:v>286.81448915499965</c:v>
                </c:pt>
                <c:pt idx="119">
                  <c:v>289.73724490699965</c:v>
                </c:pt>
                <c:pt idx="120">
                  <c:v>293.23411339599966</c:v>
                </c:pt>
                <c:pt idx="121">
                  <c:v>295.63494847799967</c:v>
                </c:pt>
                <c:pt idx="122">
                  <c:v>299.28839316799969</c:v>
                </c:pt>
                <c:pt idx="123">
                  <c:v>302.73306958799969</c:v>
                </c:pt>
                <c:pt idx="124">
                  <c:v>305.3948650049997</c:v>
                </c:pt>
                <c:pt idx="125">
                  <c:v>307.01281908199968</c:v>
                </c:pt>
                <c:pt idx="126">
                  <c:v>308.73515729199966</c:v>
                </c:pt>
                <c:pt idx="127">
                  <c:v>311.60572097599965</c:v>
                </c:pt>
                <c:pt idx="128">
                  <c:v>313.11929091799965</c:v>
                </c:pt>
                <c:pt idx="129">
                  <c:v>315.78108633399967</c:v>
                </c:pt>
                <c:pt idx="130">
                  <c:v>318.91261035299965</c:v>
                </c:pt>
                <c:pt idx="131">
                  <c:v>321.31344543499966</c:v>
                </c:pt>
                <c:pt idx="132">
                  <c:v>324.23620118699966</c:v>
                </c:pt>
                <c:pt idx="133">
                  <c:v>327.36772520699964</c:v>
                </c:pt>
                <c:pt idx="134">
                  <c:v>330.55144129299964</c:v>
                </c:pt>
                <c:pt idx="135">
                  <c:v>332.06501123599963</c:v>
                </c:pt>
                <c:pt idx="136">
                  <c:v>334.42810647499965</c:v>
                </c:pt>
                <c:pt idx="137">
                  <c:v>336.41140502099967</c:v>
                </c:pt>
                <c:pt idx="138">
                  <c:v>339.90827350899968</c:v>
                </c:pt>
                <c:pt idx="139">
                  <c:v>341.36965138499966</c:v>
                </c:pt>
                <c:pt idx="140">
                  <c:v>342.77883719399966</c:v>
                </c:pt>
                <c:pt idx="141">
                  <c:v>346.38008981399969</c:v>
                </c:pt>
                <c:pt idx="142">
                  <c:v>348.98969316299969</c:v>
                </c:pt>
                <c:pt idx="143">
                  <c:v>350.86860757499966</c:v>
                </c:pt>
                <c:pt idx="144">
                  <c:v>353.11286645599967</c:v>
                </c:pt>
                <c:pt idx="145">
                  <c:v>354.52205226399968</c:v>
                </c:pt>
                <c:pt idx="146">
                  <c:v>357.18384768099969</c:v>
                </c:pt>
                <c:pt idx="147">
                  <c:v>358.90618589199971</c:v>
                </c:pt>
                <c:pt idx="148">
                  <c:v>360.21098756699973</c:v>
                </c:pt>
                <c:pt idx="149">
                  <c:v>362.14209404599973</c:v>
                </c:pt>
                <c:pt idx="150">
                  <c:v>365.69115460099971</c:v>
                </c:pt>
                <c:pt idx="151">
                  <c:v>369.08363895599973</c:v>
                </c:pt>
                <c:pt idx="152">
                  <c:v>370.44063269799972</c:v>
                </c:pt>
                <c:pt idx="153">
                  <c:v>372.89365984599971</c:v>
                </c:pt>
                <c:pt idx="154">
                  <c:v>375.55545526299971</c:v>
                </c:pt>
                <c:pt idx="155">
                  <c:v>377.90409827599973</c:v>
                </c:pt>
                <c:pt idx="156">
                  <c:v>380.87904609499975</c:v>
                </c:pt>
                <c:pt idx="157">
                  <c:v>384.37591458399976</c:v>
                </c:pt>
                <c:pt idx="158">
                  <c:v>386.46359726299977</c:v>
                </c:pt>
                <c:pt idx="159">
                  <c:v>388.60347200999979</c:v>
                </c:pt>
                <c:pt idx="160">
                  <c:v>391.57841982799977</c:v>
                </c:pt>
                <c:pt idx="161">
                  <c:v>394.76213591499976</c:v>
                </c:pt>
                <c:pt idx="162">
                  <c:v>396.43228205899976</c:v>
                </c:pt>
                <c:pt idx="163">
                  <c:v>398.62434887299975</c:v>
                </c:pt>
                <c:pt idx="164">
                  <c:v>401.44272049099976</c:v>
                </c:pt>
                <c:pt idx="165">
                  <c:v>402.90409836699973</c:v>
                </c:pt>
                <c:pt idx="166">
                  <c:v>405.67027791699974</c:v>
                </c:pt>
                <c:pt idx="167">
                  <c:v>407.75796059699974</c:v>
                </c:pt>
                <c:pt idx="168">
                  <c:v>409.37591467399972</c:v>
                </c:pt>
                <c:pt idx="169">
                  <c:v>411.88113388899973</c:v>
                </c:pt>
                <c:pt idx="170">
                  <c:v>415.06484997499973</c:v>
                </c:pt>
                <c:pt idx="171">
                  <c:v>417.57006919099973</c:v>
                </c:pt>
                <c:pt idx="172">
                  <c:v>420.33624874199973</c:v>
                </c:pt>
                <c:pt idx="173">
                  <c:v>422.05858695299975</c:v>
                </c:pt>
                <c:pt idx="174">
                  <c:v>424.35503790099972</c:v>
                </c:pt>
                <c:pt idx="175">
                  <c:v>425.60764750899972</c:v>
                </c:pt>
                <c:pt idx="176">
                  <c:v>427.12121745199971</c:v>
                </c:pt>
                <c:pt idx="177">
                  <c:v>429.93958906899974</c:v>
                </c:pt>
                <c:pt idx="178">
                  <c:v>432.23604001699971</c:v>
                </c:pt>
                <c:pt idx="179">
                  <c:v>435.05441163499972</c:v>
                </c:pt>
                <c:pt idx="180">
                  <c:v>438.2903197869997</c:v>
                </c:pt>
                <c:pt idx="181">
                  <c:v>439.9604659309997</c:v>
                </c:pt>
                <c:pt idx="182">
                  <c:v>442.77883754899972</c:v>
                </c:pt>
                <c:pt idx="183">
                  <c:v>445.85816950099974</c:v>
                </c:pt>
                <c:pt idx="184">
                  <c:v>447.84146804699975</c:v>
                </c:pt>
                <c:pt idx="185">
                  <c:v>450.36185044299975</c:v>
                </c:pt>
                <c:pt idx="186">
                  <c:v>451.92761245199978</c:v>
                </c:pt>
                <c:pt idx="187">
                  <c:v>454.36158296599979</c:v>
                </c:pt>
                <c:pt idx="188">
                  <c:v>455.9273449759998</c:v>
                </c:pt>
                <c:pt idx="189">
                  <c:v>459.2154451949998</c:v>
                </c:pt>
                <c:pt idx="190">
                  <c:v>460.67682307099977</c:v>
                </c:pt>
                <c:pt idx="191">
                  <c:v>463.80834708899977</c:v>
                </c:pt>
                <c:pt idx="192">
                  <c:v>466.05260596899979</c:v>
                </c:pt>
                <c:pt idx="193">
                  <c:v>468.97750120099977</c:v>
                </c:pt>
                <c:pt idx="194">
                  <c:v>472.63094589099978</c:v>
                </c:pt>
                <c:pt idx="195">
                  <c:v>474.40547616899977</c:v>
                </c:pt>
                <c:pt idx="196">
                  <c:v>476.91069538399978</c:v>
                </c:pt>
                <c:pt idx="197">
                  <c:v>478.63303359399976</c:v>
                </c:pt>
                <c:pt idx="198">
                  <c:v>481.55578934299973</c:v>
                </c:pt>
                <c:pt idx="199">
                  <c:v>483.59127995599971</c:v>
                </c:pt>
                <c:pt idx="200">
                  <c:v>485.52238643399971</c:v>
                </c:pt>
                <c:pt idx="201">
                  <c:v>489.07144698799971</c:v>
                </c:pt>
                <c:pt idx="202">
                  <c:v>492.67269960999971</c:v>
                </c:pt>
                <c:pt idx="203">
                  <c:v>495.07353469099974</c:v>
                </c:pt>
                <c:pt idx="204">
                  <c:v>498.57857482399976</c:v>
                </c:pt>
                <c:pt idx="205">
                  <c:v>500.82283370499977</c:v>
                </c:pt>
                <c:pt idx="206">
                  <c:v>504.31970219299978</c:v>
                </c:pt>
                <c:pt idx="207">
                  <c:v>505.67669593499977</c:v>
                </c:pt>
                <c:pt idx="208">
                  <c:v>506.98149760999979</c:v>
                </c:pt>
                <c:pt idx="209">
                  <c:v>509.1735644219998</c:v>
                </c:pt>
                <c:pt idx="210">
                  <c:v>512.14851224099982</c:v>
                </c:pt>
                <c:pt idx="211">
                  <c:v>514.0274266519998</c:v>
                </c:pt>
                <c:pt idx="212">
                  <c:v>516.32387759999983</c:v>
                </c:pt>
                <c:pt idx="213">
                  <c:v>518.62032854699987</c:v>
                </c:pt>
                <c:pt idx="214">
                  <c:v>521.38650809699982</c:v>
                </c:pt>
                <c:pt idx="215">
                  <c:v>524.30926384899976</c:v>
                </c:pt>
                <c:pt idx="216">
                  <c:v>527.70174820399973</c:v>
                </c:pt>
                <c:pt idx="217">
                  <c:v>530.72888808999971</c:v>
                </c:pt>
                <c:pt idx="218">
                  <c:v>532.39903423399971</c:v>
                </c:pt>
                <c:pt idx="219">
                  <c:v>533.80822004299966</c:v>
                </c:pt>
                <c:pt idx="220">
                  <c:v>536.31343925899967</c:v>
                </c:pt>
                <c:pt idx="221">
                  <c:v>538.40112193799962</c:v>
                </c:pt>
                <c:pt idx="222">
                  <c:v>541.68922215599957</c:v>
                </c:pt>
                <c:pt idx="223">
                  <c:v>543.64438088699956</c:v>
                </c:pt>
                <c:pt idx="224">
                  <c:v>545.00137462899954</c:v>
                </c:pt>
                <c:pt idx="225">
                  <c:v>546.88028904099951</c:v>
                </c:pt>
                <c:pt idx="226">
                  <c:v>548.2372827829995</c:v>
                </c:pt>
                <c:pt idx="227">
                  <c:v>551.10784646699949</c:v>
                </c:pt>
                <c:pt idx="228">
                  <c:v>552.62141640999948</c:v>
                </c:pt>
                <c:pt idx="229">
                  <c:v>554.29156255399948</c:v>
                </c:pt>
                <c:pt idx="230">
                  <c:v>557.42308657299952</c:v>
                </c:pt>
                <c:pt idx="231">
                  <c:v>559.77172958799952</c:v>
                </c:pt>
                <c:pt idx="232">
                  <c:v>562.74667740699954</c:v>
                </c:pt>
                <c:pt idx="233">
                  <c:v>564.20805528299957</c:v>
                </c:pt>
                <c:pt idx="234">
                  <c:v>565.93039349399953</c:v>
                </c:pt>
                <c:pt idx="235">
                  <c:v>568.07026823999956</c:v>
                </c:pt>
                <c:pt idx="236">
                  <c:v>571.61932879599954</c:v>
                </c:pt>
                <c:pt idx="237">
                  <c:v>573.18509080399951</c:v>
                </c:pt>
                <c:pt idx="238">
                  <c:v>575.63811795199956</c:v>
                </c:pt>
                <c:pt idx="239">
                  <c:v>578.56087370299952</c:v>
                </c:pt>
                <c:pt idx="240">
                  <c:v>580.28321191399948</c:v>
                </c:pt>
                <c:pt idx="241">
                  <c:v>581.90116599099952</c:v>
                </c:pt>
                <c:pt idx="242">
                  <c:v>584.09323280299952</c:v>
                </c:pt>
                <c:pt idx="243">
                  <c:v>586.70283615299957</c:v>
                </c:pt>
                <c:pt idx="244">
                  <c:v>589.72997603799956</c:v>
                </c:pt>
                <c:pt idx="245">
                  <c:v>591.45231424899953</c:v>
                </c:pt>
                <c:pt idx="246">
                  <c:v>593.27903659399954</c:v>
                </c:pt>
                <c:pt idx="247">
                  <c:v>596.56713681399958</c:v>
                </c:pt>
                <c:pt idx="248">
                  <c:v>599.59427669799959</c:v>
                </c:pt>
                <c:pt idx="249">
                  <c:v>602.04730384699963</c:v>
                </c:pt>
                <c:pt idx="250">
                  <c:v>604.03060239199965</c:v>
                </c:pt>
                <c:pt idx="251">
                  <c:v>605.2832119989996</c:v>
                </c:pt>
                <c:pt idx="252">
                  <c:v>606.7967819419996</c:v>
                </c:pt>
                <c:pt idx="253">
                  <c:v>608.41473601899963</c:v>
                </c:pt>
                <c:pt idx="254">
                  <c:v>610.71118696599967</c:v>
                </c:pt>
                <c:pt idx="255">
                  <c:v>614.15586338599962</c:v>
                </c:pt>
                <c:pt idx="256">
                  <c:v>617.44396360699966</c:v>
                </c:pt>
                <c:pt idx="257">
                  <c:v>618.74876528199968</c:v>
                </c:pt>
                <c:pt idx="258">
                  <c:v>622.19344170299973</c:v>
                </c:pt>
                <c:pt idx="259">
                  <c:v>625.15829251799971</c:v>
                </c:pt>
                <c:pt idx="260">
                  <c:v>626.20213385799968</c:v>
                </c:pt>
                <c:pt idx="261">
                  <c:v>627.97666413599973</c:v>
                </c:pt>
                <c:pt idx="262">
                  <c:v>629.59461821199977</c:v>
                </c:pt>
                <c:pt idx="263">
                  <c:v>632.93491049999977</c:v>
                </c:pt>
                <c:pt idx="264">
                  <c:v>634.65724870999975</c:v>
                </c:pt>
                <c:pt idx="265">
                  <c:v>637.73658066199971</c:v>
                </c:pt>
                <c:pt idx="266">
                  <c:v>640.29399194399969</c:v>
                </c:pt>
                <c:pt idx="267">
                  <c:v>642.90359529199964</c:v>
                </c:pt>
                <c:pt idx="268">
                  <c:v>645.25223830699963</c:v>
                </c:pt>
                <c:pt idx="269">
                  <c:v>646.71361618299966</c:v>
                </c:pt>
                <c:pt idx="270">
                  <c:v>648.07060992299967</c:v>
                </c:pt>
                <c:pt idx="271">
                  <c:v>650.88898154099968</c:v>
                </c:pt>
                <c:pt idx="272">
                  <c:v>653.13324042199963</c:v>
                </c:pt>
                <c:pt idx="273">
                  <c:v>655.06434690099968</c:v>
                </c:pt>
                <c:pt idx="274">
                  <c:v>658.76998365799966</c:v>
                </c:pt>
                <c:pt idx="275">
                  <c:v>660.23136153399969</c:v>
                </c:pt>
                <c:pt idx="276">
                  <c:v>663.8848062239997</c:v>
                </c:pt>
                <c:pt idx="277">
                  <c:v>664.45891896099965</c:v>
                </c:pt>
                <c:pt idx="278">
                  <c:v>666.59879370799968</c:v>
                </c:pt>
                <c:pt idx="279">
                  <c:v>667.9035953829997</c:v>
                </c:pt>
                <c:pt idx="280">
                  <c:v>669.7303177279997</c:v>
                </c:pt>
                <c:pt idx="281">
                  <c:v>671.97457660799967</c:v>
                </c:pt>
                <c:pt idx="282">
                  <c:v>675.47144509699967</c:v>
                </c:pt>
                <c:pt idx="283">
                  <c:v>677.08939917299972</c:v>
                </c:pt>
                <c:pt idx="284">
                  <c:v>679.69900252299976</c:v>
                </c:pt>
                <c:pt idx="285">
                  <c:v>681.31695659899981</c:v>
                </c:pt>
                <c:pt idx="286">
                  <c:v>684.08313614799977</c:v>
                </c:pt>
                <c:pt idx="287">
                  <c:v>685.33574575599971</c:v>
                </c:pt>
                <c:pt idx="288">
                  <c:v>687.16246810099972</c:v>
                </c:pt>
                <c:pt idx="289">
                  <c:v>688.62384597699975</c:v>
                </c:pt>
                <c:pt idx="290">
                  <c:v>691.28564139399975</c:v>
                </c:pt>
                <c:pt idx="291">
                  <c:v>693.79086060899976</c:v>
                </c:pt>
                <c:pt idx="292">
                  <c:v>696.34827188999975</c:v>
                </c:pt>
                <c:pt idx="293">
                  <c:v>698.20072499199978</c:v>
                </c:pt>
                <c:pt idx="294">
                  <c:v>701.38444107899977</c:v>
                </c:pt>
                <c:pt idx="295">
                  <c:v>704.3593888969998</c:v>
                </c:pt>
                <c:pt idx="296">
                  <c:v>704.82911749999982</c:v>
                </c:pt>
                <c:pt idx="297">
                  <c:v>706.34268744299982</c:v>
                </c:pt>
                <c:pt idx="298">
                  <c:v>708.84790665899982</c:v>
                </c:pt>
                <c:pt idx="299">
                  <c:v>710.51805280299982</c:v>
                </c:pt>
                <c:pt idx="300">
                  <c:v>712.44915928199987</c:v>
                </c:pt>
                <c:pt idx="301">
                  <c:v>713.80615302399985</c:v>
                </c:pt>
                <c:pt idx="302">
                  <c:v>715.89383570199982</c:v>
                </c:pt>
                <c:pt idx="303">
                  <c:v>717.72055804699983</c:v>
                </c:pt>
                <c:pt idx="304">
                  <c:v>720.1213931279998</c:v>
                </c:pt>
                <c:pt idx="305">
                  <c:v>723.46168541499981</c:v>
                </c:pt>
                <c:pt idx="306">
                  <c:v>725.96690463099981</c:v>
                </c:pt>
                <c:pt idx="307">
                  <c:v>729.56815725399986</c:v>
                </c:pt>
                <c:pt idx="308">
                  <c:v>732.22995267099986</c:v>
                </c:pt>
                <c:pt idx="309">
                  <c:v>734.99613222199991</c:v>
                </c:pt>
                <c:pt idx="310">
                  <c:v>737.97108003999995</c:v>
                </c:pt>
                <c:pt idx="311">
                  <c:v>739.32807378199993</c:v>
                </c:pt>
                <c:pt idx="312">
                  <c:v>741.57233266299988</c:v>
                </c:pt>
                <c:pt idx="313">
                  <c:v>743.76439947699987</c:v>
                </c:pt>
                <c:pt idx="314">
                  <c:v>745.43454562099987</c:v>
                </c:pt>
                <c:pt idx="315">
                  <c:v>746.68715522899981</c:v>
                </c:pt>
                <c:pt idx="316">
                  <c:v>747.93976483699976</c:v>
                </c:pt>
                <c:pt idx="317">
                  <c:v>750.23621578499979</c:v>
                </c:pt>
                <c:pt idx="318">
                  <c:v>753.00239533399974</c:v>
                </c:pt>
                <c:pt idx="319">
                  <c:v>756.2383034879997</c:v>
                </c:pt>
                <c:pt idx="320">
                  <c:v>757.49091309599964</c:v>
                </c:pt>
                <c:pt idx="321">
                  <c:v>758.95229097199967</c:v>
                </c:pt>
                <c:pt idx="322">
                  <c:v>761.71847052299972</c:v>
                </c:pt>
                <c:pt idx="323">
                  <c:v>764.53684214099974</c:v>
                </c:pt>
                <c:pt idx="324">
                  <c:v>766.41575655299971</c:v>
                </c:pt>
                <c:pt idx="325">
                  <c:v>768.13809476399967</c:v>
                </c:pt>
                <c:pt idx="326">
                  <c:v>769.49508850499967</c:v>
                </c:pt>
                <c:pt idx="327">
                  <c:v>770.64331397899969</c:v>
                </c:pt>
                <c:pt idx="328">
                  <c:v>772.52222839099966</c:v>
                </c:pt>
                <c:pt idx="329">
                  <c:v>775.65375240899971</c:v>
                </c:pt>
                <c:pt idx="330">
                  <c:v>776.95855408399973</c:v>
                </c:pt>
                <c:pt idx="331">
                  <c:v>779.98569396799974</c:v>
                </c:pt>
                <c:pt idx="332">
                  <c:v>782.07337664799968</c:v>
                </c:pt>
                <c:pt idx="333">
                  <c:v>785.51805306999972</c:v>
                </c:pt>
                <c:pt idx="334">
                  <c:v>787.60573574999967</c:v>
                </c:pt>
                <c:pt idx="335">
                  <c:v>789.32807396099963</c:v>
                </c:pt>
                <c:pt idx="336">
                  <c:v>791.98986937699965</c:v>
                </c:pt>
                <c:pt idx="337">
                  <c:v>794.33851239099965</c:v>
                </c:pt>
                <c:pt idx="338">
                  <c:v>796.73934747099963</c:v>
                </c:pt>
                <c:pt idx="339">
                  <c:v>798.51387774899968</c:v>
                </c:pt>
                <c:pt idx="340">
                  <c:v>801.28005729999973</c:v>
                </c:pt>
                <c:pt idx="341">
                  <c:v>802.74143517599975</c:v>
                </c:pt>
                <c:pt idx="342">
                  <c:v>806.44707193199974</c:v>
                </c:pt>
                <c:pt idx="343">
                  <c:v>809.99613248699973</c:v>
                </c:pt>
                <c:pt idx="344">
                  <c:v>812.13600723299976</c:v>
                </c:pt>
                <c:pt idx="345">
                  <c:v>813.70176924299972</c:v>
                </c:pt>
                <c:pt idx="346">
                  <c:v>817.19863773099974</c:v>
                </c:pt>
                <c:pt idx="347">
                  <c:v>820.08886139799972</c:v>
                </c:pt>
                <c:pt idx="348">
                  <c:v>821.96777580999969</c:v>
                </c:pt>
                <c:pt idx="349">
                  <c:v>824.68176329299968</c:v>
                </c:pt>
                <c:pt idx="350">
                  <c:v>827.98619528399968</c:v>
                </c:pt>
                <c:pt idx="351">
                  <c:v>830.85675896899966</c:v>
                </c:pt>
                <c:pt idx="352">
                  <c:v>834.19705125499968</c:v>
                </c:pt>
                <c:pt idx="353">
                  <c:v>835.60623706299964</c:v>
                </c:pt>
                <c:pt idx="354">
                  <c:v>838.21584041199969</c:v>
                </c:pt>
                <c:pt idx="355">
                  <c:v>840.72105962799969</c:v>
                </c:pt>
                <c:pt idx="356">
                  <c:v>843.95696777899968</c:v>
                </c:pt>
                <c:pt idx="357">
                  <c:v>846.7753393969997</c:v>
                </c:pt>
                <c:pt idx="358">
                  <c:v>849.28055861199971</c:v>
                </c:pt>
                <c:pt idx="359">
                  <c:v>852.67304296499969</c:v>
                </c:pt>
                <c:pt idx="360">
                  <c:v>856.32648765399972</c:v>
                </c:pt>
                <c:pt idx="361">
                  <c:v>857.7863377599997</c:v>
                </c:pt>
                <c:pt idx="362">
                  <c:v>860.65690144499968</c:v>
                </c:pt>
                <c:pt idx="363">
                  <c:v>863.4752730619997</c:v>
                </c:pt>
                <c:pt idx="364">
                  <c:v>866.8155653499997</c:v>
                </c:pt>
                <c:pt idx="365">
                  <c:v>868.69447976099968</c:v>
                </c:pt>
                <c:pt idx="366">
                  <c:v>871.56504344599966</c:v>
                </c:pt>
                <c:pt idx="367">
                  <c:v>873.1829975229997</c:v>
                </c:pt>
                <c:pt idx="368">
                  <c:v>876.05356120699969</c:v>
                </c:pt>
                <c:pt idx="369">
                  <c:v>878.03685975199971</c:v>
                </c:pt>
                <c:pt idx="370">
                  <c:v>879.96796623099976</c:v>
                </c:pt>
                <c:pt idx="371">
                  <c:v>882.1078409769998</c:v>
                </c:pt>
                <c:pt idx="372">
                  <c:v>883.67360298699975</c:v>
                </c:pt>
                <c:pt idx="373">
                  <c:v>885.81347773299979</c:v>
                </c:pt>
                <c:pt idx="374">
                  <c:v>888.26650488199982</c:v>
                </c:pt>
                <c:pt idx="375">
                  <c:v>889.57130655699984</c:v>
                </c:pt>
                <c:pt idx="376">
                  <c:v>891.66891278699984</c:v>
                </c:pt>
                <c:pt idx="377">
                  <c:v>893.49563513199985</c:v>
                </c:pt>
                <c:pt idx="378">
                  <c:v>897.14907981999988</c:v>
                </c:pt>
                <c:pt idx="379">
                  <c:v>898.55826562899983</c:v>
                </c:pt>
                <c:pt idx="380">
                  <c:v>900.59375623999983</c:v>
                </c:pt>
                <c:pt idx="381">
                  <c:v>902.52486271899988</c:v>
                </c:pt>
                <c:pt idx="382">
                  <c:v>904.35158506399989</c:v>
                </c:pt>
                <c:pt idx="383">
                  <c:v>906.23049947599986</c:v>
                </c:pt>
                <c:pt idx="384">
                  <c:v>908.31818215599981</c:v>
                </c:pt>
                <c:pt idx="385">
                  <c:v>910.09271243299986</c:v>
                </c:pt>
                <c:pt idx="386">
                  <c:v>911.3453220409998</c:v>
                </c:pt>
                <c:pt idx="387">
                  <c:v>913.58958092199975</c:v>
                </c:pt>
                <c:pt idx="388">
                  <c:v>915.67726360099971</c:v>
                </c:pt>
                <c:pt idx="389">
                  <c:v>917.81713834799973</c:v>
                </c:pt>
                <c:pt idx="390">
                  <c:v>920.00920516199972</c:v>
                </c:pt>
                <c:pt idx="391">
                  <c:v>921.83592750599973</c:v>
                </c:pt>
                <c:pt idx="392">
                  <c:v>923.34949744899973</c:v>
                </c:pt>
                <c:pt idx="393">
                  <c:v>927.00294213799975</c:v>
                </c:pt>
                <c:pt idx="394">
                  <c:v>928.46432001399978</c:v>
                </c:pt>
                <c:pt idx="395">
                  <c:v>932.01338056999975</c:v>
                </c:pt>
                <c:pt idx="396">
                  <c:v>934.6229839199998</c:v>
                </c:pt>
                <c:pt idx="397">
                  <c:v>936.24093799699983</c:v>
                </c:pt>
                <c:pt idx="398">
                  <c:v>939.37246201699986</c:v>
                </c:pt>
                <c:pt idx="399">
                  <c:v>940.9904160939999</c:v>
                </c:pt>
                <c:pt idx="400">
                  <c:v>943.18248290799988</c:v>
                </c:pt>
                <c:pt idx="401">
                  <c:v>945.84427832499989</c:v>
                </c:pt>
                <c:pt idx="402">
                  <c:v>947.61880860199994</c:v>
                </c:pt>
                <c:pt idx="403">
                  <c:v>948.92361027699997</c:v>
                </c:pt>
                <c:pt idx="404">
                  <c:v>951.11567709099995</c:v>
                </c:pt>
                <c:pt idx="405">
                  <c:v>953.568704239</c:v>
                </c:pt>
                <c:pt idx="406">
                  <c:v>955.85684382499994</c:v>
                </c:pt>
                <c:pt idx="407">
                  <c:v>958.20548683999994</c:v>
                </c:pt>
                <c:pt idx="408">
                  <c:v>960.50341818599998</c:v>
                </c:pt>
                <c:pt idx="409">
                  <c:v>963.89590253999995</c:v>
                </c:pt>
                <c:pt idx="410">
                  <c:v>965.88641480599995</c:v>
                </c:pt>
                <c:pt idx="411">
                  <c:v>968.9657467589999</c:v>
                </c:pt>
                <c:pt idx="412">
                  <c:v>972.30603904599991</c:v>
                </c:pt>
                <c:pt idx="413">
                  <c:v>975.38537099899986</c:v>
                </c:pt>
                <c:pt idx="414">
                  <c:v>978.72566328499988</c:v>
                </c:pt>
                <c:pt idx="415">
                  <c:v>981.25770251899985</c:v>
                </c:pt>
                <c:pt idx="416">
                  <c:v>984.38922653799989</c:v>
                </c:pt>
                <c:pt idx="417">
                  <c:v>987.46855848999985</c:v>
                </c:pt>
                <c:pt idx="418">
                  <c:v>989.60843323699987</c:v>
                </c:pt>
                <c:pt idx="419">
                  <c:v>991.90488418399991</c:v>
                </c:pt>
                <c:pt idx="420">
                  <c:v>993.30724774199996</c:v>
                </c:pt>
                <c:pt idx="421">
                  <c:v>996.54315589399994</c:v>
                </c:pt>
                <c:pt idx="422">
                  <c:v>998.68303064099996</c:v>
                </c:pt>
                <c:pt idx="423">
                  <c:v>1000.61413712</c:v>
                </c:pt>
                <c:pt idx="424">
                  <c:v>1002.368504243</c:v>
                </c:pt>
                <c:pt idx="425">
                  <c:v>1005.2390679279999</c:v>
                </c:pt>
                <c:pt idx="426">
                  <c:v>1006.2307172009999</c:v>
                </c:pt>
                <c:pt idx="427">
                  <c:v>1008.7881284829999</c:v>
                </c:pt>
                <c:pt idx="428">
                  <c:v>1011.919652502</c:v>
                </c:pt>
                <c:pt idx="429">
                  <c:v>1014.372679651</c:v>
                </c:pt>
                <c:pt idx="430">
                  <c:v>1016.042825794</c:v>
                </c:pt>
                <c:pt idx="431">
                  <c:v>1019.069965679</c:v>
                </c:pt>
                <c:pt idx="432">
                  <c:v>1021.1576483589999</c:v>
                </c:pt>
                <c:pt idx="433">
                  <c:v>1023.976019977</c:v>
                </c:pt>
                <c:pt idx="434">
                  <c:v>1026.1158947239999</c:v>
                </c:pt>
                <c:pt idx="435">
                  <c:v>1028.7254980739999</c:v>
                </c:pt>
                <c:pt idx="436">
                  <c:v>1031.4394855579999</c:v>
                </c:pt>
                <c:pt idx="437">
                  <c:v>1034.831969913</c:v>
                </c:pt>
                <c:pt idx="438">
                  <c:v>1036.345539856</c:v>
                </c:pt>
                <c:pt idx="439">
                  <c:v>1037.6503415309999</c:v>
                </c:pt>
                <c:pt idx="440">
                  <c:v>1039.3726797419999</c:v>
                </c:pt>
                <c:pt idx="441">
                  <c:v>1041.8778989569998</c:v>
                </c:pt>
                <c:pt idx="442">
                  <c:v>1045.3225753789998</c:v>
                </c:pt>
                <c:pt idx="443">
                  <c:v>1046.6273770539997</c:v>
                </c:pt>
                <c:pt idx="444">
                  <c:v>1048.1931390629998</c:v>
                </c:pt>
                <c:pt idx="445">
                  <c:v>1050.4373979439997</c:v>
                </c:pt>
                <c:pt idx="446">
                  <c:v>1052.5772726899997</c:v>
                </c:pt>
                <c:pt idx="447">
                  <c:v>1053.9864584989998</c:v>
                </c:pt>
                <c:pt idx="448">
                  <c:v>1055.8131808439998</c:v>
                </c:pt>
                <c:pt idx="449">
                  <c:v>1058.2662079929999</c:v>
                </c:pt>
                <c:pt idx="450">
                  <c:v>1059.7275858689998</c:v>
                </c:pt>
                <c:pt idx="451">
                  <c:v>1062.8069178209998</c:v>
                </c:pt>
                <c:pt idx="452">
                  <c:v>1065.1033687689999</c:v>
                </c:pt>
                <c:pt idx="453">
                  <c:v>1067.8695483199999</c:v>
                </c:pt>
                <c:pt idx="454">
                  <c:v>1070.792304072</c:v>
                </c:pt>
                <c:pt idx="455">
                  <c:v>1073.245331221</c:v>
                </c:pt>
                <c:pt idx="456">
                  <c:v>1075.4373980350001</c:v>
                </c:pt>
                <c:pt idx="457">
                  <c:v>1077.8382331170001</c:v>
                </c:pt>
                <c:pt idx="458">
                  <c:v>1080.6044126680001</c:v>
                </c:pt>
                <c:pt idx="459">
                  <c:v>1083.0052477500001</c:v>
                </c:pt>
                <c:pt idx="460">
                  <c:v>1085.7714273010001</c:v>
                </c:pt>
                <c:pt idx="461">
                  <c:v>1089.0073354550002</c:v>
                </c:pt>
                <c:pt idx="462">
                  <c:v>1091.4603626020003</c:v>
                </c:pt>
                <c:pt idx="463">
                  <c:v>1094.4875024880002</c:v>
                </c:pt>
                <c:pt idx="464">
                  <c:v>1097.1244311750002</c:v>
                </c:pt>
                <c:pt idx="465">
                  <c:v>1099.0555376530001</c:v>
                </c:pt>
                <c:pt idx="466">
                  <c:v>1101.0910282660002</c:v>
                </c:pt>
                <c:pt idx="467">
                  <c:v>1102.6567902760003</c:v>
                </c:pt>
                <c:pt idx="468">
                  <c:v>1105.0054332910004</c:v>
                </c:pt>
                <c:pt idx="469">
                  <c:v>1107.0931159700003</c:v>
                </c:pt>
                <c:pt idx="470">
                  <c:v>1110.3290241220004</c:v>
                </c:pt>
                <c:pt idx="471">
                  <c:v>1112.6254750700004</c:v>
                </c:pt>
                <c:pt idx="472">
                  <c:v>1115.1306942860003</c:v>
                </c:pt>
                <c:pt idx="473">
                  <c:v>1116.5920721620002</c:v>
                </c:pt>
                <c:pt idx="474">
                  <c:v>1119.5148279140003</c:v>
                </c:pt>
                <c:pt idx="475">
                  <c:v>1120.7674375220004</c:v>
                </c:pt>
                <c:pt idx="476">
                  <c:v>1123.8467694750004</c:v>
                </c:pt>
                <c:pt idx="477">
                  <c:v>1126.6129490260005</c:v>
                </c:pt>
                <c:pt idx="478">
                  <c:v>1128.6484396390006</c:v>
                </c:pt>
                <c:pt idx="479">
                  <c:v>1130.3185857830006</c:v>
                </c:pt>
                <c:pt idx="480">
                  <c:v>1132.7716129320006</c:v>
                </c:pt>
                <c:pt idx="481">
                  <c:v>1134.7549114770006</c:v>
                </c:pt>
                <c:pt idx="482">
                  <c:v>1137.9386275640006</c:v>
                </c:pt>
                <c:pt idx="483">
                  <c:v>1140.2350785100007</c:v>
                </c:pt>
                <c:pt idx="484">
                  <c:v>1143.3144104620008</c:v>
                </c:pt>
                <c:pt idx="485">
                  <c:v>1145.2977090070008</c:v>
                </c:pt>
                <c:pt idx="486">
                  <c:v>1147.8551202900007</c:v>
                </c:pt>
                <c:pt idx="487">
                  <c:v>1151.4563729100007</c:v>
                </c:pt>
                <c:pt idx="488">
                  <c:v>1152.9699428530007</c:v>
                </c:pt>
                <c:pt idx="489">
                  <c:v>1155.2663938010007</c:v>
                </c:pt>
                <c:pt idx="490">
                  <c:v>1156.9887320100008</c:v>
                </c:pt>
                <c:pt idx="491">
                  <c:v>1158.4501098860007</c:v>
                </c:pt>
                <c:pt idx="492">
                  <c:v>1159.4939512260007</c:v>
                </c:pt>
                <c:pt idx="493">
                  <c:v>1161.2138761740007</c:v>
                </c:pt>
                <c:pt idx="494">
                  <c:v>1163.6237340670007</c:v>
                </c:pt>
                <c:pt idx="495">
                  <c:v>1165.9723770810006</c:v>
                </c:pt>
                <c:pt idx="496">
                  <c:v>1168.8951328330006</c:v>
                </c:pt>
                <c:pt idx="497">
                  <c:v>1171.0350075790006</c:v>
                </c:pt>
                <c:pt idx="498">
                  <c:v>1173.5402267950005</c:v>
                </c:pt>
                <c:pt idx="499">
                  <c:v>1175.3669491400005</c:v>
                </c:pt>
                <c:pt idx="500">
                  <c:v>1177.5068238870006</c:v>
                </c:pt>
                <c:pt idx="501">
                  <c:v>1179.5945065670005</c:v>
                </c:pt>
                <c:pt idx="502">
                  <c:v>1182.9347988540005</c:v>
                </c:pt>
                <c:pt idx="503">
                  <c:v>1186.0141308070006</c:v>
                </c:pt>
                <c:pt idx="504">
                  <c:v>1188.8325024250005</c:v>
                </c:pt>
                <c:pt idx="505">
                  <c:v>1191.1289533730005</c:v>
                </c:pt>
                <c:pt idx="506">
                  <c:v>1194.2604773930004</c:v>
                </c:pt>
                <c:pt idx="507">
                  <c:v>1197.8095379480005</c:v>
                </c:pt>
                <c:pt idx="508">
                  <c:v>1198.3314586180006</c:v>
                </c:pt>
                <c:pt idx="509">
                  <c:v>1199.6884523600006</c:v>
                </c:pt>
                <c:pt idx="510">
                  <c:v>1202.3502477770005</c:v>
                </c:pt>
                <c:pt idx="511">
                  <c:v>1203.6550494510004</c:v>
                </c:pt>
                <c:pt idx="512">
                  <c:v>1205.8993083300004</c:v>
                </c:pt>
                <c:pt idx="513">
                  <c:v>1208.6654878810004</c:v>
                </c:pt>
                <c:pt idx="514">
                  <c:v>1211.4838594990003</c:v>
                </c:pt>
                <c:pt idx="515">
                  <c:v>1212.9974294420003</c:v>
                </c:pt>
                <c:pt idx="516">
                  <c:v>1215.5026486580002</c:v>
                </c:pt>
                <c:pt idx="517">
                  <c:v>1217.7607241890003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E-4FE5-B89F-45FB6B2C9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8398575"/>
        <c:axId val="1438359007"/>
      </c:scatterChart>
      <c:valAx>
        <c:axId val="1388398575"/>
        <c:scaling>
          <c:orientation val="minMax"/>
          <c:max val="3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Cumulative length (km)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359007"/>
        <c:crosses val="autoZero"/>
        <c:crossBetween val="midCat"/>
      </c:valAx>
      <c:valAx>
        <c:axId val="143835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Cumulative average annual collapses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398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CD9BE21-BEBC-4571-9F91-E8C0589CEB85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97970C-052F-E3F3-9FF9-DFC581EFDC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LEGACY%20OUTPUTS%20UPDATED%20TO%20USE.xlsx?0E9646DD" TargetMode="External"/><Relationship Id="rId1" Type="http://schemas.openxmlformats.org/officeDocument/2006/relationships/externalLinkPath" Target="file:///\\0E9646DD\LEGACY%20OUTPUTS%20UPDATED%20TO%20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ding of cohorting variables "/>
      <sheetName val="std beta coeffs from model"/>
      <sheetName val="Cohorting pivot"/>
      <sheetName val="Outputs"/>
      <sheetName val="data_cohort_by_all_v4"/>
      <sheetName val="Length adjustment - UNK"/>
      <sheetName val="Sewer length by CG"/>
      <sheetName val="Sewer length"/>
      <sheetName val="Assigning cohorts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>
            <v>37983.37014734601</v>
          </cell>
          <cell r="C2">
            <v>37.983370147346008</v>
          </cell>
          <cell r="D2">
            <v>1.2922551042287267E-3</v>
          </cell>
          <cell r="E2">
            <v>2.9435589006690712E-3</v>
          </cell>
          <cell r="F2">
            <v>37.986313706246676</v>
          </cell>
        </row>
        <row r="3">
          <cell r="A3">
            <v>2</v>
          </cell>
          <cell r="B3">
            <v>44253.986496483958</v>
          </cell>
          <cell r="C3">
            <v>44.253986496483961</v>
          </cell>
          <cell r="D3">
            <v>1.50559151835942E-3</v>
          </cell>
          <cell r="E3">
            <v>3.4295065271062086E-3</v>
          </cell>
          <cell r="F3">
            <v>44.257416003011066</v>
          </cell>
        </row>
        <row r="4">
          <cell r="A4">
            <v>3</v>
          </cell>
          <cell r="B4">
            <v>117357.61460427484</v>
          </cell>
          <cell r="C4">
            <v>117.35761460427484</v>
          </cell>
          <cell r="D4">
            <v>3.9926940633275669E-3</v>
          </cell>
          <cell r="E4">
            <v>9.094744612961659E-3</v>
          </cell>
          <cell r="F4">
            <v>117.36670934888781</v>
          </cell>
        </row>
        <row r="5">
          <cell r="A5">
            <v>4</v>
          </cell>
          <cell r="B5">
            <v>46609.043983295902</v>
          </cell>
          <cell r="C5">
            <v>46.609043983295905</v>
          </cell>
          <cell r="D5">
            <v>1.5857143470151985E-3</v>
          </cell>
          <cell r="E5">
            <v>3.6120140402626476E-3</v>
          </cell>
          <cell r="F5">
            <v>46.612655997336169</v>
          </cell>
        </row>
        <row r="6">
          <cell r="A6">
            <v>5</v>
          </cell>
          <cell r="B6">
            <v>82117.646442540005</v>
          </cell>
          <cell r="C6">
            <v>82.117646442540007</v>
          </cell>
          <cell r="D6">
            <v>2.7937738897567759E-3</v>
          </cell>
          <cell r="E6">
            <v>6.3637883671263428E-3</v>
          </cell>
          <cell r="F6">
            <v>82.124010230907132</v>
          </cell>
        </row>
        <row r="7">
          <cell r="A7">
            <v>6</v>
          </cell>
          <cell r="B7">
            <v>84001.403300346909</v>
          </cell>
          <cell r="C7">
            <v>84.001403300346908</v>
          </cell>
          <cell r="D7">
            <v>2.8578623159597081E-3</v>
          </cell>
          <cell r="E7">
            <v>6.5097719711083961E-3</v>
          </cell>
          <cell r="F7">
            <v>84.007913072318019</v>
          </cell>
        </row>
        <row r="8">
          <cell r="A8">
            <v>7</v>
          </cell>
          <cell r="B8">
            <v>78852.714695627001</v>
          </cell>
          <cell r="C8">
            <v>78.852714695627</v>
          </cell>
          <cell r="D8">
            <v>2.6826956810949375E-3</v>
          </cell>
          <cell r="E8">
            <v>6.1107692467475706E-3</v>
          </cell>
          <cell r="F8">
            <v>78.858825464873746</v>
          </cell>
        </row>
        <row r="9">
          <cell r="A9">
            <v>8</v>
          </cell>
          <cell r="B9">
            <v>82773.123029717026</v>
          </cell>
          <cell r="C9">
            <v>82.773123029717027</v>
          </cell>
          <cell r="D9">
            <v>2.8160742533684317E-3</v>
          </cell>
          <cell r="E9">
            <v>6.4145851746471175E-3</v>
          </cell>
          <cell r="F9">
            <v>82.77953761489168</v>
          </cell>
        </row>
        <row r="10">
          <cell r="A10">
            <v>9</v>
          </cell>
          <cell r="B10">
            <v>252952.10856752505</v>
          </cell>
          <cell r="C10">
            <v>252.95210856752504</v>
          </cell>
          <cell r="D10">
            <v>8.6058359791079016E-3</v>
          </cell>
          <cell r="E10">
            <v>1.9602774259591949E-2</v>
          </cell>
          <cell r="F10">
            <v>252.97171134178464</v>
          </cell>
        </row>
        <row r="11">
          <cell r="A11">
            <v>10</v>
          </cell>
          <cell r="B11">
            <v>55727.604969825014</v>
          </cell>
          <cell r="C11">
            <v>55.727604969825016</v>
          </cell>
          <cell r="D11">
            <v>1.8959424003014737E-3</v>
          </cell>
          <cell r="E11">
            <v>4.3186659579063204E-3</v>
          </cell>
          <cell r="F11">
            <v>55.73192363578292</v>
          </cell>
        </row>
        <row r="12">
          <cell r="A12">
            <v>11</v>
          </cell>
          <cell r="B12">
            <v>126466.33814551799</v>
          </cell>
          <cell r="C12">
            <v>126.46633814551799</v>
          </cell>
          <cell r="D12">
            <v>4.3025874309649895E-3</v>
          </cell>
          <cell r="E12">
            <v>9.800634168036686E-3</v>
          </cell>
          <cell r="F12">
            <v>126.47613877968602</v>
          </cell>
        </row>
        <row r="13">
          <cell r="A13">
            <v>12</v>
          </cell>
          <cell r="B13">
            <v>10321.913528961995</v>
          </cell>
          <cell r="C13">
            <v>10.321913528961995</v>
          </cell>
          <cell r="D13">
            <v>3.5116803462845658E-4</v>
          </cell>
          <cell r="E13">
            <v>7.9990691511178428E-4</v>
          </cell>
          <cell r="F13">
            <v>10.322713435877107</v>
          </cell>
        </row>
        <row r="14">
          <cell r="A14">
            <v>13</v>
          </cell>
          <cell r="B14">
            <v>68875.449163030964</v>
          </cell>
          <cell r="C14">
            <v>68.875449163030964</v>
          </cell>
          <cell r="D14">
            <v>2.3432531234512353E-3</v>
          </cell>
          <cell r="E14">
            <v>5.3375711695657895E-3</v>
          </cell>
          <cell r="F14">
            <v>68.880786734200527</v>
          </cell>
        </row>
        <row r="15">
          <cell r="A15">
            <v>14</v>
          </cell>
          <cell r="B15">
            <v>29420.231945995976</v>
          </cell>
          <cell r="C15">
            <v>29.420231945995976</v>
          </cell>
          <cell r="D15">
            <v>1.0009234239174742E-3</v>
          </cell>
          <cell r="E15">
            <v>2.2799500220344708E-3</v>
          </cell>
          <cell r="F15">
            <v>29.422511896018012</v>
          </cell>
        </row>
        <row r="16">
          <cell r="A16">
            <v>15</v>
          </cell>
          <cell r="B16">
            <v>24451.576776707992</v>
          </cell>
          <cell r="C16">
            <v>24.451576776707991</v>
          </cell>
          <cell r="D16">
            <v>8.318818149513072E-4</v>
          </cell>
          <cell r="E16">
            <v>1.8948991671161916E-3</v>
          </cell>
          <cell r="F16">
            <v>24.453471675875107</v>
          </cell>
        </row>
        <row r="17">
          <cell r="A17">
            <v>16</v>
          </cell>
          <cell r="B17">
            <v>44004.444584947982</v>
          </cell>
          <cell r="C17">
            <v>44.004444584947983</v>
          </cell>
          <cell r="D17">
            <v>1.4971017027466816E-3</v>
          </cell>
          <cell r="E17">
            <v>3.4101680294441462E-3</v>
          </cell>
          <cell r="F17">
            <v>44.00785475297743</v>
          </cell>
        </row>
        <row r="18">
          <cell r="A18">
            <v>17</v>
          </cell>
          <cell r="B18">
            <v>17358.248999945012</v>
          </cell>
          <cell r="C18">
            <v>17.358248999945012</v>
          </cell>
          <cell r="D18">
            <v>5.905554400158845E-4</v>
          </cell>
          <cell r="E18">
            <v>1.3451947035139082E-3</v>
          </cell>
          <cell r="F18">
            <v>17.359594194648526</v>
          </cell>
        </row>
        <row r="19">
          <cell r="A19">
            <v>18</v>
          </cell>
          <cell r="B19">
            <v>9147.2743208290049</v>
          </cell>
          <cell r="C19">
            <v>9.1472743208290055</v>
          </cell>
          <cell r="D19">
            <v>3.112049269197767E-4</v>
          </cell>
          <cell r="E19">
            <v>7.0887708593228159E-4</v>
          </cell>
          <cell r="F19">
            <v>9.1479831979149377</v>
          </cell>
        </row>
        <row r="20">
          <cell r="A20">
            <v>19</v>
          </cell>
          <cell r="B20">
            <v>32837.694296101006</v>
          </cell>
          <cell r="C20">
            <v>32.837694296101006</v>
          </cell>
          <cell r="D20">
            <v>1.1171909680637985E-3</v>
          </cell>
          <cell r="E20">
            <v>2.5447896526235958E-3</v>
          </cell>
          <cell r="F20">
            <v>32.84023908575363</v>
          </cell>
        </row>
        <row r="21">
          <cell r="A21">
            <v>20</v>
          </cell>
          <cell r="B21">
            <v>116774.90243040005</v>
          </cell>
          <cell r="C21">
            <v>116.77490243040005</v>
          </cell>
          <cell r="D21">
            <v>3.9728692616297495E-3</v>
          </cell>
          <cell r="E21">
            <v>9.0495867557393132E-3</v>
          </cell>
          <cell r="F21">
            <v>116.78395201715578</v>
          </cell>
        </row>
        <row r="22">
          <cell r="A22">
            <v>21</v>
          </cell>
          <cell r="B22">
            <v>36796.533658120032</v>
          </cell>
          <cell r="C22">
            <v>36.796533658120033</v>
          </cell>
          <cell r="D22">
            <v>1.2518770254764302E-3</v>
          </cell>
          <cell r="E22">
            <v>2.851583831107108E-3</v>
          </cell>
          <cell r="F22">
            <v>36.799385241951143</v>
          </cell>
        </row>
        <row r="23">
          <cell r="A23">
            <v>22</v>
          </cell>
          <cell r="B23">
            <v>115172.84185383889</v>
          </cell>
          <cell r="C23">
            <v>115.17284185383889</v>
          </cell>
          <cell r="D23">
            <v>3.9183645942104627E-3</v>
          </cell>
          <cell r="E23">
            <v>8.9254334841561405E-3</v>
          </cell>
          <cell r="F23">
            <v>115.18176728732304</v>
          </cell>
        </row>
        <row r="24">
          <cell r="A24">
            <v>23</v>
          </cell>
          <cell r="B24">
            <v>181612.41732691595</v>
          </cell>
          <cell r="C24">
            <v>181.61241732691596</v>
          </cell>
          <cell r="D24">
            <v>6.1787453923022448E-3</v>
          </cell>
          <cell r="E24">
            <v>1.4074234208836316E-2</v>
          </cell>
          <cell r="F24">
            <v>181.62649156112479</v>
          </cell>
        </row>
        <row r="25">
          <cell r="A25">
            <v>24</v>
          </cell>
          <cell r="B25">
            <v>96036.50796244001</v>
          </cell>
          <cell r="C25">
            <v>96.036507962440012</v>
          </cell>
          <cell r="D25">
            <v>3.2673158575803017E-3</v>
          </cell>
          <cell r="E25">
            <v>7.4424443303846384E-3</v>
          </cell>
          <cell r="F25">
            <v>96.043950406770392</v>
          </cell>
        </row>
        <row r="26">
          <cell r="A26">
            <v>25</v>
          </cell>
          <cell r="B26">
            <v>288639.51167927607</v>
          </cell>
          <cell r="C26">
            <v>288.63951167927604</v>
          </cell>
          <cell r="D26">
            <v>9.8199786064979751E-3</v>
          </cell>
          <cell r="E26">
            <v>2.2368404920164064E-2</v>
          </cell>
          <cell r="F26">
            <v>288.66188008419618</v>
          </cell>
        </row>
        <row r="27">
          <cell r="A27">
            <v>26</v>
          </cell>
          <cell r="B27">
            <v>231418.00182060784</v>
          </cell>
          <cell r="C27">
            <v>231.41800182060783</v>
          </cell>
          <cell r="D27">
            <v>7.8732111685457865E-3</v>
          </cell>
          <cell r="E27">
            <v>1.793396732284689E-2</v>
          </cell>
          <cell r="F27">
            <v>231.43593578793067</v>
          </cell>
        </row>
        <row r="28">
          <cell r="A28">
            <v>27</v>
          </cell>
          <cell r="B28">
            <v>265397.40393924573</v>
          </cell>
          <cell r="C28">
            <v>265.39740393924575</v>
          </cell>
          <cell r="D28">
            <v>9.0292448658220777E-3</v>
          </cell>
          <cell r="E28">
            <v>2.0567234754297257E-2</v>
          </cell>
          <cell r="F28">
            <v>265.41797117400006</v>
          </cell>
        </row>
        <row r="29">
          <cell r="A29">
            <v>28</v>
          </cell>
          <cell r="B29">
            <v>129441.24172640512</v>
          </cell>
          <cell r="C29">
            <v>129.44124172640511</v>
          </cell>
          <cell r="D29">
            <v>4.4037984167747445E-3</v>
          </cell>
          <cell r="E29">
            <v>1.0031177268350929E-2</v>
          </cell>
          <cell r="F29">
            <v>129.45127290367347</v>
          </cell>
        </row>
        <row r="30">
          <cell r="A30">
            <v>29</v>
          </cell>
          <cell r="B30">
            <v>169400.84826185019</v>
          </cell>
          <cell r="C30">
            <v>169.4008482618502</v>
          </cell>
          <cell r="D30">
            <v>5.7632882489851329E-3</v>
          </cell>
          <cell r="E30">
            <v>1.3127886565823891E-2</v>
          </cell>
          <cell r="F30">
            <v>169.41397614841603</v>
          </cell>
        </row>
        <row r="31">
          <cell r="A31">
            <v>30</v>
          </cell>
          <cell r="B31">
            <v>58425.149859465018</v>
          </cell>
          <cell r="C31">
            <v>58.425149859465016</v>
          </cell>
          <cell r="D31">
            <v>1.9877171990884367E-3</v>
          </cell>
          <cell r="E31">
            <v>4.5277148716559874E-3</v>
          </cell>
          <cell r="F31">
            <v>58.429677574336672</v>
          </cell>
        </row>
        <row r="32">
          <cell r="A32">
            <v>31</v>
          </cell>
          <cell r="B32">
            <v>222676.54218048602</v>
          </cell>
          <cell r="C32">
            <v>222.67654218048602</v>
          </cell>
          <cell r="D32">
            <v>7.5758127072050388E-3</v>
          </cell>
          <cell r="E32">
            <v>1.7256539247647043E-2</v>
          </cell>
          <cell r="F32">
            <v>222.69379871973368</v>
          </cell>
        </row>
        <row r="33">
          <cell r="A33">
            <v>32</v>
          </cell>
          <cell r="B33">
            <v>649520.10923510697</v>
          </cell>
          <cell r="C33">
            <v>649.52010923510693</v>
          </cell>
          <cell r="D33">
            <v>2.2097714689408996E-2</v>
          </cell>
          <cell r="E33">
            <v>5.0335204361431199E-2</v>
          </cell>
          <cell r="F33">
            <v>649.57044443946836</v>
          </cell>
        </row>
        <row r="34">
          <cell r="A34">
            <v>33</v>
          </cell>
          <cell r="B34">
            <v>637320.67348296323</v>
          </cell>
          <cell r="C34">
            <v>637.32067348296323</v>
          </cell>
          <cell r="D34">
            <v>2.1682670340835847E-2</v>
          </cell>
          <cell r="E34">
            <v>4.938979700152446E-2</v>
          </cell>
          <cell r="F34">
            <v>637.37006327996471</v>
          </cell>
        </row>
        <row r="35">
          <cell r="A35">
            <v>34</v>
          </cell>
          <cell r="B35">
            <v>37147.621606610999</v>
          </cell>
          <cell r="C35">
            <v>37.147621606610997</v>
          </cell>
          <cell r="D35">
            <v>1.2638215999496972E-3</v>
          </cell>
          <cell r="E35">
            <v>2.8787917395072644E-3</v>
          </cell>
          <cell r="F35">
            <v>37.150500398350502</v>
          </cell>
        </row>
        <row r="36">
          <cell r="A36">
            <v>35</v>
          </cell>
          <cell r="B36">
            <v>74957.63539185196</v>
          </cell>
          <cell r="C36">
            <v>74.957635391851966</v>
          </cell>
          <cell r="D36">
            <v>2.5501788430115041E-3</v>
          </cell>
          <cell r="E36">
            <v>5.8089162171464041E-3</v>
          </cell>
          <cell r="F36">
            <v>74.963444308069114</v>
          </cell>
        </row>
        <row r="37">
          <cell r="A37">
            <v>36</v>
          </cell>
          <cell r="B37">
            <v>55360.65869496201</v>
          </cell>
          <cell r="C37">
            <v>55.360658694962012</v>
          </cell>
          <cell r="D37">
            <v>1.8834583001589654E-3</v>
          </cell>
          <cell r="E37">
            <v>4.2902290927927123E-3</v>
          </cell>
          <cell r="F37">
            <v>55.364948924054808</v>
          </cell>
        </row>
        <row r="38">
          <cell r="A38">
            <v>37</v>
          </cell>
          <cell r="B38">
            <v>36924.544553849984</v>
          </cell>
          <cell r="C38">
            <v>36.924544553849984</v>
          </cell>
          <cell r="D38">
            <v>1.2562321612308986E-3</v>
          </cell>
          <cell r="E38">
            <v>2.8615041622953828E-3</v>
          </cell>
          <cell r="F38">
            <v>36.927406058012281</v>
          </cell>
        </row>
        <row r="39">
          <cell r="A39">
            <v>38</v>
          </cell>
          <cell r="B39">
            <v>3190.3965311629986</v>
          </cell>
          <cell r="C39">
            <v>3.1903965311629987</v>
          </cell>
          <cell r="D39">
            <v>1.0854240121178609E-4</v>
          </cell>
          <cell r="E39">
            <v>2.4724293999027242E-4</v>
          </cell>
          <cell r="F39">
            <v>3.1906437741029889</v>
          </cell>
        </row>
        <row r="40">
          <cell r="A40">
            <v>39</v>
          </cell>
          <cell r="B40">
            <v>25836.373309074006</v>
          </cell>
          <cell r="C40">
            <v>25.836373309074006</v>
          </cell>
          <cell r="D40">
            <v>8.7899481151602248E-4</v>
          </cell>
          <cell r="E40">
            <v>2.0022153463453919E-3</v>
          </cell>
          <cell r="F40">
            <v>25.83837552442035</v>
          </cell>
        </row>
        <row r="41">
          <cell r="A41">
            <v>40</v>
          </cell>
          <cell r="B41">
            <v>38167.306633226013</v>
          </cell>
          <cell r="C41">
            <v>38.167306633226012</v>
          </cell>
          <cell r="D41">
            <v>1.2985129181565132E-3</v>
          </cell>
          <cell r="E41">
            <v>2.9578132408729437E-3</v>
          </cell>
          <cell r="F41">
            <v>38.170264446466888</v>
          </cell>
        </row>
        <row r="42">
          <cell r="A42">
            <v>41</v>
          </cell>
          <cell r="B42">
            <v>30194.984972402013</v>
          </cell>
          <cell r="C42">
            <v>30.194984972402015</v>
          </cell>
          <cell r="D42">
            <v>1.0272817630802727E-3</v>
          </cell>
          <cell r="E42">
            <v>2.3399902753835316E-3</v>
          </cell>
          <cell r="F42">
            <v>30.197324962677399</v>
          </cell>
        </row>
        <row r="43">
          <cell r="A43">
            <v>42</v>
          </cell>
          <cell r="B43">
            <v>86934.630757901032</v>
          </cell>
          <cell r="C43">
            <v>86.934630757901033</v>
          </cell>
          <cell r="D43">
            <v>2.9576554132858287E-3</v>
          </cell>
          <cell r="E43">
            <v>6.7370853389553415E-3</v>
          </cell>
          <cell r="F43">
            <v>86.941367843239988</v>
          </cell>
        </row>
        <row r="44">
          <cell r="A44">
            <v>43</v>
          </cell>
          <cell r="B44">
            <v>25571.618056454001</v>
          </cell>
          <cell r="C44">
            <v>25.571618056454</v>
          </cell>
          <cell r="D44">
            <v>8.6998741366684895E-4</v>
          </cell>
          <cell r="E44">
            <v>1.981697875743775E-3</v>
          </cell>
          <cell r="F44">
            <v>25.573599754329745</v>
          </cell>
        </row>
        <row r="45">
          <cell r="A45">
            <v>44</v>
          </cell>
          <cell r="B45">
            <v>50720.016094529936</v>
          </cell>
          <cell r="C45">
            <v>50.720016094529939</v>
          </cell>
          <cell r="D45">
            <v>1.7255762042826298E-3</v>
          </cell>
          <cell r="E45">
            <v>3.9305978968683991E-3</v>
          </cell>
          <cell r="F45">
            <v>50.723946692426807</v>
          </cell>
        </row>
        <row r="46">
          <cell r="A46">
            <v>45</v>
          </cell>
          <cell r="B46">
            <v>112567.29715868697</v>
          </cell>
          <cell r="C46">
            <v>112.56729715868697</v>
          </cell>
          <cell r="D46">
            <v>3.829719789430247E-3</v>
          </cell>
          <cell r="E46">
            <v>8.7235142166252836E-3</v>
          </cell>
          <cell r="F46">
            <v>112.5760206729036</v>
          </cell>
        </row>
        <row r="47">
          <cell r="A47">
            <v>46</v>
          </cell>
          <cell r="B47">
            <v>170205.03068414205</v>
          </cell>
          <cell r="C47">
            <v>170.20503068414206</v>
          </cell>
          <cell r="D47">
            <v>5.7906478233437624E-3</v>
          </cell>
          <cell r="E47">
            <v>1.3190207479363581E-2</v>
          </cell>
          <cell r="F47">
            <v>170.21822089162143</v>
          </cell>
        </row>
        <row r="48">
          <cell r="A48">
            <v>47</v>
          </cell>
          <cell r="B48">
            <v>145109.58742179515</v>
          </cell>
          <cell r="C48">
            <v>145.10958742179514</v>
          </cell>
          <cell r="D48">
            <v>4.9368606390352591E-3</v>
          </cell>
          <cell r="E48">
            <v>1.1245411241047736E-2</v>
          </cell>
          <cell r="F48">
            <v>145.12083283303619</v>
          </cell>
        </row>
        <row r="49">
          <cell r="A49">
            <v>48</v>
          </cell>
          <cell r="B49">
            <v>128978.87241951592</v>
          </cell>
          <cell r="C49">
            <v>128.97887241951591</v>
          </cell>
          <cell r="D49">
            <v>4.3880678722088345E-3</v>
          </cell>
          <cell r="E49">
            <v>9.9953455008323991E-3</v>
          </cell>
          <cell r="F49">
            <v>128.98886776501675</v>
          </cell>
        </row>
        <row r="50">
          <cell r="A50">
            <v>49</v>
          </cell>
          <cell r="B50">
            <v>360390.04660841107</v>
          </cell>
          <cell r="C50">
            <v>360.39004660841107</v>
          </cell>
          <cell r="D50">
            <v>1.226104675378545E-2</v>
          </cell>
          <cell r="E50">
            <v>2.7928783709595412E-2</v>
          </cell>
          <cell r="F50">
            <v>360.41797539212064</v>
          </cell>
        </row>
        <row r="51">
          <cell r="A51">
            <v>50</v>
          </cell>
          <cell r="B51">
            <v>5599.3099437359997</v>
          </cell>
          <cell r="C51">
            <v>5.5993099437359994</v>
          </cell>
          <cell r="D51">
            <v>1.9049749474263247E-4</v>
          </cell>
          <cell r="E51">
            <v>4.3392407147001326E-4</v>
          </cell>
          <cell r="F51">
            <v>5.5997438678074696</v>
          </cell>
        </row>
        <row r="52">
          <cell r="A52">
            <v>51</v>
          </cell>
          <cell r="B52">
            <v>4156.1757229140003</v>
          </cell>
          <cell r="C52">
            <v>4.1561757229139999</v>
          </cell>
          <cell r="D52">
            <v>1.4139975655589392E-4</v>
          </cell>
          <cell r="E52">
            <v>3.2208695527726969E-4</v>
          </cell>
          <cell r="F52">
            <v>4.1564978098692773</v>
          </cell>
        </row>
        <row r="53">
          <cell r="A53">
            <v>52</v>
          </cell>
          <cell r="B53">
            <v>4017.1650565399996</v>
          </cell>
          <cell r="C53">
            <v>4.0171650565399997</v>
          </cell>
          <cell r="D53">
            <v>1.366703909817707E-4</v>
          </cell>
          <cell r="E53">
            <v>3.1131418596517862E-4</v>
          </cell>
          <cell r="F53">
            <v>4.0174763707259649</v>
          </cell>
        </row>
        <row r="54">
          <cell r="A54">
            <v>53</v>
          </cell>
          <cell r="B54">
            <v>4657.5612971219998</v>
          </cell>
          <cell r="C54">
            <v>4.6575612971220002</v>
          </cell>
          <cell r="D54">
            <v>1.5845769704257324E-4</v>
          </cell>
          <cell r="E54">
            <v>3.609423270860863E-4</v>
          </cell>
          <cell r="F54">
            <v>4.6579222394490865</v>
          </cell>
        </row>
        <row r="55">
          <cell r="A55">
            <v>54</v>
          </cell>
          <cell r="B55">
            <v>6663.5721454920022</v>
          </cell>
          <cell r="C55">
            <v>6.6635721454920018</v>
          </cell>
          <cell r="D55">
            <v>2.2670539986326308E-4</v>
          </cell>
          <cell r="E55">
            <v>5.1640012518699594E-4</v>
          </cell>
          <cell r="F55">
            <v>6.6640885456171892</v>
          </cell>
        </row>
        <row r="56">
          <cell r="A56">
            <v>55</v>
          </cell>
          <cell r="B56">
            <v>13556.256951949998</v>
          </cell>
          <cell r="C56">
            <v>13.556256951949997</v>
          </cell>
          <cell r="D56">
            <v>4.6120557950589283E-4</v>
          </cell>
          <cell r="E56">
            <v>1.0505555630233501E-3</v>
          </cell>
          <cell r="F56">
            <v>13.55730750751302</v>
          </cell>
        </row>
        <row r="57">
          <cell r="A57">
            <v>56</v>
          </cell>
          <cell r="B57">
            <v>9876.5690387910035</v>
          </cell>
          <cell r="C57">
            <v>9.8765690387910041</v>
          </cell>
          <cell r="D57">
            <v>3.3601670160215811E-4</v>
          </cell>
          <cell r="E57">
            <v>7.6539450263175726E-4</v>
          </cell>
          <cell r="F57">
            <v>9.877334433293635</v>
          </cell>
        </row>
        <row r="58">
          <cell r="A58">
            <v>57</v>
          </cell>
          <cell r="B58">
            <v>6641.8047359299981</v>
          </cell>
          <cell r="C58">
            <v>6.6418047359299983</v>
          </cell>
          <cell r="D58">
            <v>2.2596483771716554E-4</v>
          </cell>
          <cell r="E58">
            <v>5.147132382174567E-4</v>
          </cell>
          <cell r="F58">
            <v>6.642319449168216</v>
          </cell>
        </row>
        <row r="59">
          <cell r="A59">
            <v>58</v>
          </cell>
          <cell r="B59">
            <v>7512.7016994650021</v>
          </cell>
          <cell r="C59">
            <v>7.5127016994650022</v>
          </cell>
          <cell r="D59">
            <v>2.5559414764989789E-4</v>
          </cell>
          <cell r="E59">
            <v>5.8220426122659451E-4</v>
          </cell>
          <cell r="F59">
            <v>7.5132839037262285</v>
          </cell>
        </row>
        <row r="60">
          <cell r="A60">
            <v>59</v>
          </cell>
          <cell r="B60">
            <v>7318.9656158160005</v>
          </cell>
          <cell r="C60">
            <v>7.3189656158160004</v>
          </cell>
          <cell r="D60">
            <v>2.4900293570642056E-4</v>
          </cell>
          <cell r="E60">
            <v>5.6719049148490038E-4</v>
          </cell>
          <cell r="F60">
            <v>7.3195328063074854</v>
          </cell>
        </row>
        <row r="61">
          <cell r="A61">
            <v>60</v>
          </cell>
          <cell r="B61">
            <v>12278.860665987006</v>
          </cell>
          <cell r="C61">
            <v>12.278860665987006</v>
          </cell>
          <cell r="D61">
            <v>4.1774651138595049E-4</v>
          </cell>
          <cell r="E61">
            <v>9.5156247229333474E-4</v>
          </cell>
          <cell r="F61">
            <v>12.279812228459299</v>
          </cell>
        </row>
        <row r="62">
          <cell r="A62">
            <v>61</v>
          </cell>
          <cell r="B62">
            <v>14799.159891087</v>
          </cell>
          <cell r="C62">
            <v>14.799159891086999</v>
          </cell>
          <cell r="D62">
            <v>5.0349112870624207E-4</v>
          </cell>
          <cell r="E62">
            <v>1.1468755576676405E-3</v>
          </cell>
          <cell r="F62">
            <v>14.800306766644667</v>
          </cell>
        </row>
        <row r="63">
          <cell r="A63">
            <v>62</v>
          </cell>
          <cell r="B63">
            <v>11761.177721006998</v>
          </cell>
          <cell r="C63">
            <v>11.761177721006998</v>
          </cell>
          <cell r="D63">
            <v>4.0013410823616527E-4</v>
          </cell>
          <cell r="E63">
            <v>9.1144411959031754E-4</v>
          </cell>
          <cell r="F63">
            <v>11.762089165126588</v>
          </cell>
        </row>
        <row r="64">
          <cell r="A64">
            <v>63</v>
          </cell>
          <cell r="B64">
            <v>9908.696190618999</v>
          </cell>
          <cell r="C64">
            <v>9.9086961906189988</v>
          </cell>
          <cell r="D64">
            <v>3.3710971877712196E-4</v>
          </cell>
          <cell r="E64">
            <v>7.6788422809186227E-4</v>
          </cell>
          <cell r="F64">
            <v>9.9094640748470901</v>
          </cell>
        </row>
        <row r="65">
          <cell r="A65">
            <v>64</v>
          </cell>
          <cell r="B65">
            <v>8602.6093365730012</v>
          </cell>
          <cell r="C65">
            <v>8.6026093365730016</v>
          </cell>
          <cell r="D65">
            <v>2.9267455156684979E-4</v>
          </cell>
          <cell r="E65">
            <v>6.6666773336377175E-4</v>
          </cell>
          <cell r="F65">
            <v>8.6032760043063661</v>
          </cell>
        </row>
        <row r="66">
          <cell r="A66">
            <v>65</v>
          </cell>
          <cell r="B66">
            <v>4304.2095733750002</v>
          </cell>
          <cell r="C66">
            <v>4.3042095733750001</v>
          </cell>
          <cell r="D66">
            <v>1.4643610530838149E-4</v>
          </cell>
          <cell r="E66">
            <v>3.3355898517968313E-4</v>
          </cell>
          <cell r="F66">
            <v>4.3045431323601795</v>
          </cell>
        </row>
        <row r="67">
          <cell r="A67">
            <v>66</v>
          </cell>
          <cell r="B67">
            <v>11077.498078496999</v>
          </cell>
          <cell r="C67">
            <v>11.077498078496999</v>
          </cell>
          <cell r="D67">
            <v>3.7687423149896249E-4</v>
          </cell>
          <cell r="E67">
            <v>8.5846168835502156E-4</v>
          </cell>
          <cell r="F67">
            <v>11.078356540185354</v>
          </cell>
        </row>
        <row r="68">
          <cell r="A68">
            <v>67</v>
          </cell>
          <cell r="B68">
            <v>2113.285498232</v>
          </cell>
          <cell r="C68">
            <v>2.113285498232</v>
          </cell>
          <cell r="D68">
            <v>7.1897358269923419E-5</v>
          </cell>
          <cell r="E68">
            <v>1.6377115337171637E-4</v>
          </cell>
          <cell r="F68">
            <v>2.1134492693853715</v>
          </cell>
        </row>
        <row r="69">
          <cell r="A69">
            <v>68</v>
          </cell>
          <cell r="B69">
            <v>10915.467472766</v>
          </cell>
          <cell r="C69">
            <v>10.915467472766</v>
          </cell>
          <cell r="D69">
            <v>3.7136169070848217E-4</v>
          </cell>
          <cell r="E69">
            <v>8.459049660360145E-4</v>
          </cell>
          <cell r="F69">
            <v>10.916313377732036</v>
          </cell>
        </row>
        <row r="70">
          <cell r="A70">
            <v>69</v>
          </cell>
          <cell r="B70">
            <v>5925.0781198020004</v>
          </cell>
          <cell r="C70">
            <v>5.9250781198020004</v>
          </cell>
          <cell r="D70">
            <v>2.0158064999408894E-4</v>
          </cell>
          <cell r="E70">
            <v>4.5916979902114812E-4</v>
          </cell>
          <cell r="F70">
            <v>5.9255372896010217</v>
          </cell>
        </row>
        <row r="71">
          <cell r="A71">
            <v>70</v>
          </cell>
          <cell r="B71">
            <v>1845.2682655220001</v>
          </cell>
          <cell r="C71">
            <v>1.8452682655220001</v>
          </cell>
          <cell r="D71">
            <v>6.2778982632185121E-5</v>
          </cell>
          <cell r="E71">
            <v>1.4300089239129785E-4</v>
          </cell>
          <cell r="F71">
            <v>1.8454112664143913</v>
          </cell>
        </row>
        <row r="72">
          <cell r="A72">
            <v>71</v>
          </cell>
          <cell r="B72">
            <v>6134.324134773</v>
          </cell>
          <cell r="C72">
            <v>6.1343241347730002</v>
          </cell>
          <cell r="D72">
            <v>2.0869953464905389E-4</v>
          </cell>
          <cell r="E72">
            <v>4.7538552625672775E-4</v>
          </cell>
          <cell r="F72">
            <v>6.1347995202992571</v>
          </cell>
        </row>
        <row r="73">
          <cell r="A73">
            <v>72</v>
          </cell>
          <cell r="B73">
            <v>7747.2538389639994</v>
          </cell>
          <cell r="C73">
            <v>7.7472538389639993</v>
          </cell>
          <cell r="D73">
            <v>2.6357398720335375E-4</v>
          </cell>
          <cell r="E73">
            <v>6.0038111165389878E-4</v>
          </cell>
          <cell r="F73">
            <v>7.7478542200756531</v>
          </cell>
        </row>
        <row r="74">
          <cell r="A74">
            <v>73</v>
          </cell>
          <cell r="B74">
            <v>9080.0343516280027</v>
          </cell>
          <cell r="C74">
            <v>9.0800343516280027</v>
          </cell>
          <cell r="D74">
            <v>3.0891731544477834E-4</v>
          </cell>
          <cell r="E74">
            <v>7.0366625790268514E-4</v>
          </cell>
          <cell r="F74">
            <v>9.0807380178859045</v>
          </cell>
        </row>
        <row r="75">
          <cell r="A75">
            <v>74</v>
          </cell>
          <cell r="B75">
            <v>6172.8895859579989</v>
          </cell>
          <cell r="C75">
            <v>6.1728895859579991</v>
          </cell>
          <cell r="D75">
            <v>2.1001159308271504E-4</v>
          </cell>
          <cell r="E75">
            <v>4.7837419410409233E-4</v>
          </cell>
          <cell r="F75">
            <v>6.1733679601521034</v>
          </cell>
        </row>
        <row r="76">
          <cell r="A76">
            <v>75</v>
          </cell>
          <cell r="B76">
            <v>6197.9317422269996</v>
          </cell>
          <cell r="C76">
            <v>6.1979317422269995</v>
          </cell>
          <cell r="D76">
            <v>2.1086356735814068E-4</v>
          </cell>
          <cell r="E76">
            <v>4.8031486081406599E-4</v>
          </cell>
          <cell r="F76">
            <v>6.1984120570878138</v>
          </cell>
        </row>
        <row r="77">
          <cell r="A77">
            <v>76</v>
          </cell>
          <cell r="B77">
            <v>14739.315773592001</v>
          </cell>
          <cell r="C77">
            <v>14.739315773592001</v>
          </cell>
          <cell r="D77">
            <v>5.014551359549148E-4</v>
          </cell>
          <cell r="E77">
            <v>1.1422378784932609E-3</v>
          </cell>
          <cell r="F77">
            <v>14.740458011470494</v>
          </cell>
        </row>
        <row r="78">
          <cell r="A78">
            <v>77</v>
          </cell>
          <cell r="B78">
            <v>13399.934644987001</v>
          </cell>
          <cell r="C78">
            <v>13.399934644987001</v>
          </cell>
          <cell r="D78">
            <v>4.5588724418456383E-4</v>
          </cell>
          <cell r="E78">
            <v>1.0384412109727275E-3</v>
          </cell>
          <cell r="F78">
            <v>13.400973086197974</v>
          </cell>
        </row>
        <row r="79">
          <cell r="A79">
            <v>78</v>
          </cell>
          <cell r="B79">
            <v>31305.324669351005</v>
          </cell>
          <cell r="C79">
            <v>31.305324669351005</v>
          </cell>
          <cell r="D79">
            <v>1.0650572984064967E-3</v>
          </cell>
          <cell r="E79">
            <v>2.4260371502406531E-3</v>
          </cell>
          <cell r="F79">
            <v>31.307750706501245</v>
          </cell>
        </row>
        <row r="80">
          <cell r="A80">
            <v>79</v>
          </cell>
          <cell r="B80">
            <v>14550.951769368001</v>
          </cell>
          <cell r="C80">
            <v>14.550951769368002</v>
          </cell>
          <cell r="D80">
            <v>4.9504669075989488E-4</v>
          </cell>
          <cell r="E80">
            <v>1.1276404233688648E-3</v>
          </cell>
          <cell r="F80">
            <v>14.55207940979137</v>
          </cell>
        </row>
        <row r="81">
          <cell r="A81">
            <v>80</v>
          </cell>
          <cell r="B81">
            <v>12631.812463617</v>
          </cell>
          <cell r="C81">
            <v>12.631812463616999</v>
          </cell>
          <cell r="D81">
            <v>4.2975449699293413E-4</v>
          </cell>
          <cell r="E81">
            <v>9.7891482152908326E-4</v>
          </cell>
          <cell r="F81">
            <v>12.632791378438528</v>
          </cell>
        </row>
        <row r="82">
          <cell r="A82">
            <v>81</v>
          </cell>
          <cell r="B82">
            <v>3966.5815228710003</v>
          </cell>
          <cell r="C82">
            <v>3.9665815228710004</v>
          </cell>
          <cell r="D82">
            <v>1.349494581282583E-4</v>
          </cell>
          <cell r="E82">
            <v>3.0739416490909338E-4</v>
          </cell>
          <cell r="F82">
            <v>3.9668889170359094</v>
          </cell>
        </row>
        <row r="83">
          <cell r="A83">
            <v>82</v>
          </cell>
          <cell r="B83">
            <v>9542.6514980069987</v>
          </cell>
          <cell r="C83">
            <v>9.5426514980069985</v>
          </cell>
          <cell r="D83">
            <v>3.246562919071857E-4</v>
          </cell>
          <cell r="E83">
            <v>7.3951723198801569E-4</v>
          </cell>
          <cell r="F83">
            <v>9.5433910152389867</v>
          </cell>
        </row>
        <row r="84">
          <cell r="A84">
            <v>83</v>
          </cell>
          <cell r="B84">
            <v>18057.002619624003</v>
          </cell>
          <cell r="C84">
            <v>18.057002619624004</v>
          </cell>
          <cell r="D84">
            <v>6.1432815760586296E-4</v>
          </cell>
          <cell r="E84">
            <v>1.3993453075440917E-3</v>
          </cell>
          <cell r="F84">
            <v>18.058401964931548</v>
          </cell>
        </row>
        <row r="85">
          <cell r="A85">
            <v>84</v>
          </cell>
          <cell r="B85">
            <v>4710.0327207290002</v>
          </cell>
          <cell r="C85">
            <v>4.710032720729</v>
          </cell>
          <cell r="D85">
            <v>1.602428589362982E-4</v>
          </cell>
          <cell r="E85">
            <v>3.6500865204329793E-4</v>
          </cell>
          <cell r="F85">
            <v>4.7103977293810431</v>
          </cell>
        </row>
        <row r="86">
          <cell r="A86">
            <v>85</v>
          </cell>
          <cell r="B86">
            <v>15128.258584442001</v>
          </cell>
          <cell r="C86">
            <v>15.128258584442001</v>
          </cell>
          <cell r="D86">
            <v>5.1468759349157446E-4</v>
          </cell>
          <cell r="E86">
            <v>1.1723793869557154E-3</v>
          </cell>
          <cell r="F86">
            <v>15.129430963828957</v>
          </cell>
        </row>
        <row r="87">
          <cell r="A87">
            <v>86</v>
          </cell>
          <cell r="B87">
            <v>9324.0962262129997</v>
          </cell>
          <cell r="C87">
            <v>9.3240962262129994</v>
          </cell>
          <cell r="D87">
            <v>3.1722069142107068E-4</v>
          </cell>
          <cell r="E87">
            <v>7.2258007467201782E-4</v>
          </cell>
          <cell r="F87">
            <v>9.3248188062876718</v>
          </cell>
        </row>
        <row r="88">
          <cell r="A88">
            <v>87</v>
          </cell>
          <cell r="B88">
            <v>13994.142365157999</v>
          </cell>
          <cell r="C88">
            <v>13.994142365157998</v>
          </cell>
          <cell r="D88">
            <v>4.7610314278398653E-4</v>
          </cell>
          <cell r="E88">
            <v>1.0844899269442309E-3</v>
          </cell>
          <cell r="F88">
            <v>13.995226855084942</v>
          </cell>
        </row>
        <row r="89">
          <cell r="A89">
            <v>88</v>
          </cell>
          <cell r="B89">
            <v>8140.1947000320006</v>
          </cell>
          <cell r="C89">
            <v>8.1401947000320014</v>
          </cell>
          <cell r="D89">
            <v>2.7694246481356488E-4</v>
          </cell>
          <cell r="E89">
            <v>6.3083245297896825E-4</v>
          </cell>
          <cell r="F89">
            <v>8.1408255324849801</v>
          </cell>
        </row>
        <row r="90">
          <cell r="A90">
            <v>89</v>
          </cell>
          <cell r="B90">
            <v>11767.516899859005</v>
          </cell>
          <cell r="C90">
            <v>11.767516899859006</v>
          </cell>
          <cell r="D90">
            <v>4.0034977725648518E-4</v>
          </cell>
          <cell r="E90">
            <v>9.1193538053584123E-4</v>
          </cell>
          <cell r="F90">
            <v>11.768428835239542</v>
          </cell>
        </row>
        <row r="91">
          <cell r="A91">
            <v>90</v>
          </cell>
          <cell r="B91">
            <v>7372.1728565780004</v>
          </cell>
          <cell r="C91">
            <v>7.3721728565780005</v>
          </cell>
          <cell r="D91">
            <v>2.5081313127858535E-4</v>
          </cell>
          <cell r="E91">
            <v>5.7131383932153181E-4</v>
          </cell>
          <cell r="F91">
            <v>7.372744170417322</v>
          </cell>
        </row>
        <row r="92">
          <cell r="A92">
            <v>91</v>
          </cell>
          <cell r="B92">
            <v>26500.236141111</v>
          </cell>
          <cell r="C92">
            <v>26.500236141110999</v>
          </cell>
          <cell r="D92">
            <v>9.0158048861312145E-4</v>
          </cell>
          <cell r="E92">
            <v>2.0536620542200594E-3</v>
          </cell>
          <cell r="F92">
            <v>26.502289803165219</v>
          </cell>
        </row>
        <row r="93">
          <cell r="A93">
            <v>92</v>
          </cell>
          <cell r="B93">
            <v>6872.4471932050001</v>
          </cell>
          <cell r="C93">
            <v>6.8724471932049997</v>
          </cell>
          <cell r="D93">
            <v>2.3381166361779727E-4</v>
          </cell>
          <cell r="E93">
            <v>5.3258710394738992E-4</v>
          </cell>
          <cell r="F93">
            <v>6.8729797803089472</v>
          </cell>
        </row>
        <row r="94">
          <cell r="A94">
            <v>93</v>
          </cell>
          <cell r="B94">
            <v>16877.169907116</v>
          </cell>
          <cell r="C94">
            <v>16.877169907115999</v>
          </cell>
          <cell r="D94">
            <v>5.7418835855801509E-4</v>
          </cell>
          <cell r="E94">
            <v>1.3079130025977091E-3</v>
          </cell>
          <cell r="F94">
            <v>16.878477820118597</v>
          </cell>
        </row>
        <row r="95">
          <cell r="A95">
            <v>94</v>
          </cell>
          <cell r="B95">
            <v>12789.397632492999</v>
          </cell>
          <cell r="C95">
            <v>12.789397632492999</v>
          </cell>
          <cell r="D95">
            <v>4.3511579689972993E-4</v>
          </cell>
          <cell r="E95">
            <v>9.9112704031480365E-4</v>
          </cell>
          <cell r="F95">
            <v>12.790388759533315</v>
          </cell>
        </row>
        <row r="96">
          <cell r="A96">
            <v>95</v>
          </cell>
          <cell r="B96">
            <v>6598.4123827310004</v>
          </cell>
          <cell r="C96">
            <v>6.5984123827310004</v>
          </cell>
          <cell r="D96">
            <v>2.2448856034397885E-4</v>
          </cell>
          <cell r="E96">
            <v>5.1135050481638134E-4</v>
          </cell>
          <cell r="F96">
            <v>6.598923733235817</v>
          </cell>
        </row>
        <row r="97">
          <cell r="A97">
            <v>96</v>
          </cell>
          <cell r="B97">
            <v>1672.8088654050002</v>
          </cell>
          <cell r="C97">
            <v>1.6728088654050002</v>
          </cell>
          <cell r="D97">
            <v>5.6911637549089874E-5</v>
          </cell>
          <cell r="E97">
            <v>1.2963598031927326E-4</v>
          </cell>
          <cell r="F97">
            <v>1.6729385013853195</v>
          </cell>
        </row>
        <row r="98">
          <cell r="A98">
            <v>97</v>
          </cell>
          <cell r="B98">
            <v>5964.6420801069999</v>
          </cell>
          <cell r="C98">
            <v>5.9646420801069997</v>
          </cell>
          <cell r="D98">
            <v>2.0292667930768872E-4</v>
          </cell>
          <cell r="E98">
            <v>4.622358473220158E-4</v>
          </cell>
          <cell r="F98">
            <v>5.9651043159543216</v>
          </cell>
        </row>
        <row r="99">
          <cell r="A99">
            <v>98</v>
          </cell>
          <cell r="B99">
            <v>25535.646365747001</v>
          </cell>
          <cell r="C99">
            <v>25.535646365747002</v>
          </cell>
          <cell r="D99">
            <v>8.6876359912002143E-4</v>
          </cell>
          <cell r="E99">
            <v>1.9789102139343585E-3</v>
          </cell>
          <cell r="F99">
            <v>25.537625275960938</v>
          </cell>
        </row>
        <row r="100">
          <cell r="A100">
            <v>99</v>
          </cell>
          <cell r="B100">
            <v>11706.614082406</v>
          </cell>
          <cell r="C100">
            <v>11.706614082406</v>
          </cell>
          <cell r="D100">
            <v>3.9827776583648071E-4</v>
          </cell>
          <cell r="E100">
            <v>9.0721565635933478E-4</v>
          </cell>
          <cell r="F100">
            <v>11.70752129806236</v>
          </cell>
        </row>
        <row r="101">
          <cell r="A101">
            <v>100</v>
          </cell>
          <cell r="B101">
            <v>4305.2851236359993</v>
          </cell>
          <cell r="C101">
            <v>4.3052851236359997</v>
          </cell>
          <cell r="D101">
            <v>1.4647269725136179E-4</v>
          </cell>
          <cell r="E101">
            <v>3.3364233601273461E-4</v>
          </cell>
          <cell r="F101">
            <v>4.305618765972012</v>
          </cell>
        </row>
        <row r="102">
          <cell r="A102">
            <v>101</v>
          </cell>
          <cell r="B102">
            <v>11203.482291868</v>
          </cell>
          <cell r="C102">
            <v>11.203482291868001</v>
          </cell>
          <cell r="D102">
            <v>3.8116041627270334E-4</v>
          </cell>
          <cell r="E102">
            <v>8.6822495978600362E-4</v>
          </cell>
          <cell r="F102">
            <v>11.204350516827787</v>
          </cell>
        </row>
        <row r="103">
          <cell r="A103">
            <v>102</v>
          </cell>
          <cell r="B103">
            <v>26353.360175613005</v>
          </cell>
          <cell r="C103">
            <v>26.353360175613005</v>
          </cell>
          <cell r="D103">
            <v>8.9658353296208197E-4</v>
          </cell>
          <cell r="E103">
            <v>2.0422797557600007E-3</v>
          </cell>
          <cell r="F103">
            <v>26.355402455368765</v>
          </cell>
        </row>
        <row r="104">
          <cell r="A104">
            <v>103</v>
          </cell>
          <cell r="B104">
            <v>13706.149523341999</v>
          </cell>
          <cell r="C104">
            <v>13.706149523341999</v>
          </cell>
          <cell r="D104">
            <v>4.6630516492224418E-4</v>
          </cell>
          <cell r="E104">
            <v>1.0621716363457938E-3</v>
          </cell>
          <cell r="F104">
            <v>13.707211694978344</v>
          </cell>
        </row>
        <row r="105">
          <cell r="A105">
            <v>104</v>
          </cell>
          <cell r="B105">
            <v>33059.901815783996</v>
          </cell>
          <cell r="C105">
            <v>33.059901815783995</v>
          </cell>
          <cell r="D105">
            <v>1.1247508238742343E-3</v>
          </cell>
          <cell r="E105">
            <v>2.5620098445081267E-3</v>
          </cell>
          <cell r="F105">
            <v>33.062463825628505</v>
          </cell>
        </row>
        <row r="106">
          <cell r="A106">
            <v>105</v>
          </cell>
          <cell r="B106">
            <v>28513.71363143099</v>
          </cell>
          <cell r="C106">
            <v>28.513713631430988</v>
          </cell>
          <cell r="D106">
            <v>9.7008221855499326E-4</v>
          </cell>
          <cell r="E106">
            <v>2.2096984871362775E-3</v>
          </cell>
          <cell r="F106">
            <v>28.515923329918124</v>
          </cell>
        </row>
        <row r="107">
          <cell r="A107">
            <v>106</v>
          </cell>
          <cell r="B107">
            <v>26305.27721922801</v>
          </cell>
          <cell r="C107">
            <v>26.30527721922801</v>
          </cell>
          <cell r="D107">
            <v>8.9494767375385793E-4</v>
          </cell>
          <cell r="E107">
            <v>2.0385535194179251E-3</v>
          </cell>
          <cell r="F107">
            <v>26.30731577274743</v>
          </cell>
        </row>
        <row r="108">
          <cell r="A108">
            <v>107</v>
          </cell>
          <cell r="B108">
            <v>6941.2290166149987</v>
          </cell>
          <cell r="C108">
            <v>6.941229016614999</v>
          </cell>
          <cell r="D108">
            <v>2.3615173144313583E-4</v>
          </cell>
          <cell r="E108">
            <v>5.3791741949646703E-4</v>
          </cell>
          <cell r="F108">
            <v>6.9417669340344954</v>
          </cell>
        </row>
        <row r="109">
          <cell r="A109">
            <v>108</v>
          </cell>
          <cell r="B109">
            <v>23082.838894149991</v>
          </cell>
          <cell r="C109">
            <v>23.08283889414999</v>
          </cell>
          <cell r="D109">
            <v>7.8531515938005632E-4</v>
          </cell>
          <cell r="E109">
            <v>1.7888274688635801E-3</v>
          </cell>
          <cell r="F109">
            <v>23.084627721618855</v>
          </cell>
        </row>
        <row r="110">
          <cell r="A110">
            <v>109</v>
          </cell>
          <cell r="B110">
            <v>47120.907505761999</v>
          </cell>
          <cell r="C110">
            <v>47.120907505761998</v>
          </cell>
          <cell r="D110">
            <v>1.603128764087969E-3</v>
          </cell>
          <cell r="E110">
            <v>3.6516814110524975E-3</v>
          </cell>
          <cell r="F110">
            <v>47.124559187173048</v>
          </cell>
        </row>
        <row r="111">
          <cell r="A111">
            <v>110</v>
          </cell>
          <cell r="B111">
            <v>17959.976415683002</v>
          </cell>
          <cell r="C111">
            <v>17.959976415683002</v>
          </cell>
          <cell r="D111">
            <v>6.1102717070553498E-4</v>
          </cell>
          <cell r="E111">
            <v>1.3918261657433313E-3</v>
          </cell>
          <cell r="F111">
            <v>17.961368241848746</v>
          </cell>
        </row>
        <row r="112">
          <cell r="A112">
            <v>111</v>
          </cell>
          <cell r="B112">
            <v>26422.882576249998</v>
          </cell>
          <cell r="C112">
            <v>26.422882576249997</v>
          </cell>
          <cell r="D112">
            <v>8.9894879641113539E-4</v>
          </cell>
          <cell r="E112">
            <v>2.0476674630749924E-3</v>
          </cell>
          <cell r="F112">
            <v>26.424930243713071</v>
          </cell>
        </row>
        <row r="113">
          <cell r="A113">
            <v>112</v>
          </cell>
          <cell r="B113">
            <v>19122.741237268005</v>
          </cell>
          <cell r="C113">
            <v>19.122741237268006</v>
          </cell>
          <cell r="D113">
            <v>6.5058629276031706E-4</v>
          </cell>
          <cell r="E113">
            <v>1.4819357775730381E-3</v>
          </cell>
          <cell r="F113">
            <v>19.124223173045579</v>
          </cell>
        </row>
        <row r="114">
          <cell r="A114">
            <v>113</v>
          </cell>
          <cell r="B114">
            <v>14513.725760896003</v>
          </cell>
          <cell r="C114">
            <v>14.513725760896003</v>
          </cell>
          <cell r="D114">
            <v>4.9378020231320382E-4</v>
          </cell>
          <cell r="E114">
            <v>1.1247555569615644E-3</v>
          </cell>
          <cell r="F114">
            <v>14.514850516452965</v>
          </cell>
        </row>
        <row r="115">
          <cell r="A115">
            <v>114</v>
          </cell>
          <cell r="B115">
            <v>34779.586520738994</v>
          </cell>
          <cell r="C115">
            <v>34.779586520738995</v>
          </cell>
          <cell r="D115">
            <v>1.1832572525829425E-3</v>
          </cell>
          <cell r="E115">
            <v>2.6952785144544258E-3</v>
          </cell>
          <cell r="F115">
            <v>34.782281799253447</v>
          </cell>
        </row>
        <row r="116">
          <cell r="A116">
            <v>115</v>
          </cell>
          <cell r="B116">
            <v>22514.221143332998</v>
          </cell>
          <cell r="C116">
            <v>22.514221143332996</v>
          </cell>
          <cell r="D116">
            <v>7.6596987253484301E-4</v>
          </cell>
          <cell r="E116">
            <v>1.7447618729198051E-3</v>
          </cell>
          <cell r="F116">
            <v>22.515965905205917</v>
          </cell>
        </row>
        <row r="117">
          <cell r="A117">
            <v>116</v>
          </cell>
          <cell r="B117">
            <v>55785.300091820987</v>
          </cell>
          <cell r="C117">
            <v>55.785300091820986</v>
          </cell>
          <cell r="D117">
            <v>1.8979052807830941E-3</v>
          </cell>
          <cell r="E117">
            <v>4.3231370985454378E-3</v>
          </cell>
          <cell r="F117">
            <v>55.789623228919531</v>
          </cell>
        </row>
        <row r="118">
          <cell r="A118">
            <v>117</v>
          </cell>
          <cell r="B118">
            <v>36427.657498690991</v>
          </cell>
          <cell r="C118">
            <v>36.427657498690991</v>
          </cell>
          <cell r="D118">
            <v>1.239327267569185E-3</v>
          </cell>
          <cell r="E118">
            <v>2.8229974076770677E-3</v>
          </cell>
          <cell r="F118">
            <v>36.430480496098667</v>
          </cell>
        </row>
        <row r="119">
          <cell r="A119">
            <v>118</v>
          </cell>
          <cell r="B119">
            <v>40072.591648493988</v>
          </cell>
          <cell r="C119">
            <v>40.07259164849399</v>
          </cell>
          <cell r="D119">
            <v>1.363333766765772E-3</v>
          </cell>
          <cell r="E119">
            <v>3.105465190745942E-3</v>
          </cell>
          <cell r="F119">
            <v>40.075697113684733</v>
          </cell>
        </row>
        <row r="120">
          <cell r="A120">
            <v>119</v>
          </cell>
          <cell r="B120">
            <v>18737.677837551997</v>
          </cell>
          <cell r="C120">
            <v>18.737677837551995</v>
          </cell>
          <cell r="D120">
            <v>6.3748581900550331E-4</v>
          </cell>
          <cell r="E120">
            <v>1.4520949079198445E-3</v>
          </cell>
          <cell r="F120">
            <v>18.739129932459914</v>
          </cell>
        </row>
        <row r="121">
          <cell r="A121">
            <v>120</v>
          </cell>
          <cell r="B121">
            <v>26953.330274877007</v>
          </cell>
          <cell r="C121">
            <v>26.953330274877008</v>
          </cell>
          <cell r="D121">
            <v>9.1699547692995276E-4</v>
          </cell>
          <cell r="E121">
            <v>2.0887750330082534E-3</v>
          </cell>
          <cell r="F121">
            <v>26.955419049910017</v>
          </cell>
        </row>
        <row r="122">
          <cell r="A122">
            <v>121</v>
          </cell>
          <cell r="B122">
            <v>31176.737579172997</v>
          </cell>
          <cell r="C122">
            <v>31.176737579172997</v>
          </cell>
          <cell r="D122">
            <v>1.0606825595938043E-3</v>
          </cell>
          <cell r="E122">
            <v>2.4160721662927747E-3</v>
          </cell>
          <cell r="F122">
            <v>31.179153651339291</v>
          </cell>
        </row>
        <row r="123">
          <cell r="A123">
            <v>122</v>
          </cell>
          <cell r="B123">
            <v>37518.268119990986</v>
          </cell>
          <cell r="C123">
            <v>37.518268119990985</v>
          </cell>
          <cell r="D123">
            <v>1.2764315881345749E-3</v>
          </cell>
          <cell r="E123">
            <v>2.9075153582706682E-3</v>
          </cell>
          <cell r="F123">
            <v>37.521175635349259</v>
          </cell>
        </row>
        <row r="124">
          <cell r="A124">
            <v>123</v>
          </cell>
          <cell r="B124">
            <v>25220.138361810004</v>
          </cell>
          <cell r="C124">
            <v>25.220138361810005</v>
          </cell>
          <cell r="D124">
            <v>8.5802951136185321E-4</v>
          </cell>
          <cell r="E124">
            <v>1.9544596085873766E-3</v>
          </cell>
          <cell r="F124">
            <v>25.222092821418592</v>
          </cell>
        </row>
        <row r="125">
          <cell r="A125">
            <v>124</v>
          </cell>
          <cell r="B125">
            <v>38030.390286349015</v>
          </cell>
          <cell r="C125">
            <v>38.030390286349018</v>
          </cell>
          <cell r="D125">
            <v>1.2938548046869133E-3</v>
          </cell>
          <cell r="E125">
            <v>2.9472027729251691E-3</v>
          </cell>
          <cell r="F125">
            <v>38.033337489121941</v>
          </cell>
        </row>
        <row r="126">
          <cell r="A126">
            <v>125</v>
          </cell>
          <cell r="B126">
            <v>36234.599938569991</v>
          </cell>
          <cell r="C126">
            <v>36.234599938569993</v>
          </cell>
          <cell r="D126">
            <v>1.232759140083169E-3</v>
          </cell>
          <cell r="E126">
            <v>2.808036220788407E-3</v>
          </cell>
          <cell r="F126">
            <v>36.237407974790784</v>
          </cell>
        </row>
        <row r="127">
          <cell r="A127">
            <v>126</v>
          </cell>
          <cell r="B127">
            <v>51711.959426579007</v>
          </cell>
          <cell r="C127">
            <v>51.711959426579007</v>
          </cell>
          <cell r="D127">
            <v>1.7593237055963233E-3</v>
          </cell>
          <cell r="E127">
            <v>4.0074695281292812E-3</v>
          </cell>
          <cell r="F127">
            <v>51.715966896107133</v>
          </cell>
        </row>
        <row r="128">
          <cell r="A128">
            <v>127</v>
          </cell>
          <cell r="B128">
            <v>40883.338286687002</v>
          </cell>
          <cell r="C128">
            <v>40.883338286687</v>
          </cell>
          <cell r="D128">
            <v>1.3909166662656573E-3</v>
          </cell>
          <cell r="E128">
            <v>3.1682948047002291E-3</v>
          </cell>
          <cell r="F128">
            <v>40.886506581491702</v>
          </cell>
        </row>
        <row r="129">
          <cell r="A129">
            <v>128</v>
          </cell>
          <cell r="B129">
            <v>38069.487739884993</v>
          </cell>
          <cell r="C129">
            <v>38.069487739884991</v>
          </cell>
          <cell r="D129">
            <v>1.2951849626928569E-3</v>
          </cell>
          <cell r="E129">
            <v>2.9502326688217906E-3</v>
          </cell>
          <cell r="F129">
            <v>38.072437972553814</v>
          </cell>
        </row>
        <row r="130">
          <cell r="A130">
            <v>129</v>
          </cell>
          <cell r="B130">
            <v>20571.655597315013</v>
          </cell>
          <cell r="C130">
            <v>20.571655597315015</v>
          </cell>
          <cell r="D130">
            <v>6.9988068054364732E-4</v>
          </cell>
          <cell r="E130">
            <v>1.594220831381556E-3</v>
          </cell>
          <cell r="F130">
            <v>20.573249818146397</v>
          </cell>
        </row>
        <row r="131">
          <cell r="A131">
            <v>130</v>
          </cell>
          <cell r="B131">
            <v>45752.776491766999</v>
          </cell>
          <cell r="C131">
            <v>45.752776491767001</v>
          </cell>
          <cell r="D131">
            <v>1.556582755157474E-3</v>
          </cell>
          <cell r="E131">
            <v>3.5456567426804158E-3</v>
          </cell>
          <cell r="F131">
            <v>45.756322148509682</v>
          </cell>
        </row>
        <row r="132">
          <cell r="A132">
            <v>131</v>
          </cell>
          <cell r="B132">
            <v>22012.408958248008</v>
          </cell>
          <cell r="C132">
            <v>22.01240895824801</v>
          </cell>
          <cell r="D132">
            <v>7.4889741806267042E-4</v>
          </cell>
          <cell r="E132">
            <v>1.7058734404784221E-3</v>
          </cell>
          <cell r="F132">
            <v>22.014114831688488</v>
          </cell>
        </row>
        <row r="133">
          <cell r="A133">
            <v>132</v>
          </cell>
          <cell r="B133">
            <v>46353.031727893976</v>
          </cell>
          <cell r="C133">
            <v>46.353031727893978</v>
          </cell>
          <cell r="D133">
            <v>1.5770043999382309E-3</v>
          </cell>
          <cell r="E133">
            <v>3.592174116892357E-3</v>
          </cell>
          <cell r="F133">
            <v>46.356623902010867</v>
          </cell>
        </row>
        <row r="134">
          <cell r="A134">
            <v>133</v>
          </cell>
          <cell r="B134">
            <v>26714.087290555995</v>
          </cell>
          <cell r="C134">
            <v>26.714087290555995</v>
          </cell>
          <cell r="D134">
            <v>9.0885604732061508E-4</v>
          </cell>
          <cell r="E134">
            <v>2.0702346609141266E-3</v>
          </cell>
          <cell r="F134">
            <v>26.716157525216907</v>
          </cell>
        </row>
        <row r="135">
          <cell r="A135">
            <v>134</v>
          </cell>
          <cell r="B135">
            <v>24935.744220048993</v>
          </cell>
          <cell r="C135">
            <v>24.935744220048992</v>
          </cell>
          <cell r="D135">
            <v>8.4835396704133171E-4</v>
          </cell>
          <cell r="E135">
            <v>1.9324202028150254E-3</v>
          </cell>
          <cell r="F135">
            <v>24.937676640251809</v>
          </cell>
        </row>
        <row r="136">
          <cell r="A136">
            <v>135</v>
          </cell>
          <cell r="B136">
            <v>25392.481196721004</v>
          </cell>
          <cell r="C136">
            <v>25.392481196721004</v>
          </cell>
          <cell r="D136">
            <v>8.6389289070989527E-4</v>
          </cell>
          <cell r="E136">
            <v>1.967815487323278E-3</v>
          </cell>
          <cell r="F136">
            <v>25.394449012208327</v>
          </cell>
        </row>
        <row r="137">
          <cell r="A137">
            <v>136</v>
          </cell>
          <cell r="B137">
            <v>19449.655161190007</v>
          </cell>
          <cell r="C137">
            <v>19.449655161190005</v>
          </cell>
          <cell r="D137">
            <v>6.617084281893967E-4</v>
          </cell>
          <cell r="E137">
            <v>1.5072702959893951E-3</v>
          </cell>
          <cell r="F137">
            <v>19.451162431485994</v>
          </cell>
        </row>
        <row r="138">
          <cell r="A138">
            <v>137</v>
          </cell>
          <cell r="B138">
            <v>34640.425565988975</v>
          </cell>
          <cell r="C138">
            <v>34.640425565988977</v>
          </cell>
          <cell r="D138">
            <v>1.1785227739574953E-3</v>
          </cell>
          <cell r="E138">
            <v>2.6844940983957403E-3</v>
          </cell>
          <cell r="F138">
            <v>34.643110060087373</v>
          </cell>
        </row>
        <row r="139">
          <cell r="A139">
            <v>138</v>
          </cell>
          <cell r="B139">
            <v>47034.667434507988</v>
          </cell>
          <cell r="C139">
            <v>47.034667434507988</v>
          </cell>
          <cell r="D139">
            <v>1.6001947387017346E-3</v>
          </cell>
          <cell r="E139">
            <v>3.6449981512904138E-3</v>
          </cell>
          <cell r="F139">
            <v>47.038312432659275</v>
          </cell>
        </row>
        <row r="140">
          <cell r="A140">
            <v>139</v>
          </cell>
          <cell r="B140">
            <v>33400.914237002995</v>
          </cell>
          <cell r="C140">
            <v>33.400914237002993</v>
          </cell>
          <cell r="D140">
            <v>1.1363526127680626E-3</v>
          </cell>
          <cell r="E140">
            <v>2.5884369399402584E-3</v>
          </cell>
          <cell r="F140">
            <v>33.403502673942931</v>
          </cell>
        </row>
        <row r="141">
          <cell r="A141">
            <v>140</v>
          </cell>
          <cell r="B141">
            <v>39957.569509453984</v>
          </cell>
          <cell r="C141">
            <v>39.957569509453982</v>
          </cell>
          <cell r="D141">
            <v>1.3594205293227235E-3</v>
          </cell>
          <cell r="E141">
            <v>3.0965514361256481E-3</v>
          </cell>
          <cell r="F141">
            <v>39.960666060890105</v>
          </cell>
        </row>
        <row r="142">
          <cell r="A142">
            <v>141</v>
          </cell>
          <cell r="B142">
            <v>45828.865786215967</v>
          </cell>
          <cell r="C142">
            <v>45.828865786215964</v>
          </cell>
          <cell r="D142">
            <v>1.5591714348545996E-3</v>
          </cell>
          <cell r="E142">
            <v>3.5515533579373571E-3</v>
          </cell>
          <cell r="F142">
            <v>45.832417339573901</v>
          </cell>
        </row>
        <row r="143">
          <cell r="A143">
            <v>142</v>
          </cell>
          <cell r="B143">
            <v>10512.651013466004</v>
          </cell>
          <cell r="C143">
            <v>10.512651013466003</v>
          </cell>
          <cell r="D143">
            <v>3.5765722942507138E-4</v>
          </cell>
          <cell r="E143">
            <v>8.1468830544194771E-4</v>
          </cell>
          <cell r="F143">
            <v>10.513465701771445</v>
          </cell>
        </row>
        <row r="144">
          <cell r="A144">
            <v>143</v>
          </cell>
          <cell r="B144">
            <v>21994.821248980003</v>
          </cell>
          <cell r="C144">
            <v>21.994821248980003</v>
          </cell>
          <cell r="D144">
            <v>7.4829905601672491E-4</v>
          </cell>
          <cell r="E144">
            <v>1.7045104635241026E-3</v>
          </cell>
          <cell r="F144">
            <v>21.996525759443529</v>
          </cell>
        </row>
        <row r="145">
          <cell r="A145">
            <v>144</v>
          </cell>
          <cell r="B145">
            <v>32143.532921721999</v>
          </cell>
          <cell r="C145">
            <v>32.143532921721999</v>
          </cell>
          <cell r="D145">
            <v>1.0935744860159995E-3</v>
          </cell>
          <cell r="E145">
            <v>2.4909949291925899E-3</v>
          </cell>
          <cell r="F145">
            <v>32.146023916651188</v>
          </cell>
        </row>
        <row r="146">
          <cell r="A146">
            <v>145</v>
          </cell>
          <cell r="B146">
            <v>19697.478457668993</v>
          </cell>
          <cell r="C146">
            <v>19.697478457668993</v>
          </cell>
          <cell r="D146">
            <v>6.7013977376456386E-4</v>
          </cell>
          <cell r="E146">
            <v>1.5264756078749401E-3</v>
          </cell>
          <cell r="F146">
            <v>19.699004933276868</v>
          </cell>
        </row>
        <row r="147">
          <cell r="A147">
            <v>146</v>
          </cell>
          <cell r="B147">
            <v>26436.724425929984</v>
          </cell>
          <cell r="C147">
            <v>26.436724425929985</v>
          </cell>
          <cell r="D147">
            <v>8.9941971831278722E-4</v>
          </cell>
          <cell r="E147">
            <v>2.048740150929419E-3</v>
          </cell>
          <cell r="F147">
            <v>26.438773166080914</v>
          </cell>
        </row>
        <row r="148">
          <cell r="A148">
            <v>147</v>
          </cell>
          <cell r="B148">
            <v>20304.406675154998</v>
          </cell>
          <cell r="C148">
            <v>20.304406675154997</v>
          </cell>
          <cell r="D148">
            <v>6.9078844406170268E-4</v>
          </cell>
          <cell r="E148">
            <v>1.5735101113883935E-3</v>
          </cell>
          <cell r="F148">
            <v>20.305980185266385</v>
          </cell>
        </row>
        <row r="149">
          <cell r="A149">
            <v>148</v>
          </cell>
          <cell r="B149">
            <v>16335.750551212004</v>
          </cell>
          <cell r="C149">
            <v>16.335750551212005</v>
          </cell>
          <cell r="D149">
            <v>5.5576840468133011E-4</v>
          </cell>
          <cell r="E149">
            <v>1.2659551732138656E-3</v>
          </cell>
          <cell r="F149">
            <v>16.337016506385218</v>
          </cell>
        </row>
        <row r="150">
          <cell r="A150">
            <v>149</v>
          </cell>
          <cell r="B150">
            <v>33386.495978972016</v>
          </cell>
          <cell r="C150">
            <v>33.386495978972015</v>
          </cell>
          <cell r="D150">
            <v>1.1358620805308666E-3</v>
          </cell>
          <cell r="E150">
            <v>2.5873195827496088E-3</v>
          </cell>
          <cell r="F150">
            <v>33.389083298554766</v>
          </cell>
        </row>
        <row r="151">
          <cell r="A151">
            <v>150</v>
          </cell>
          <cell r="B151">
            <v>41654.79727618301</v>
          </cell>
          <cell r="C151">
            <v>41.654797276183011</v>
          </cell>
          <cell r="D151">
            <v>1.4171629370155164E-3</v>
          </cell>
          <cell r="E151">
            <v>3.2280797833954601E-3</v>
          </cell>
          <cell r="F151">
            <v>41.658025355966409</v>
          </cell>
        </row>
        <row r="152">
          <cell r="A152">
            <v>151</v>
          </cell>
          <cell r="B152">
            <v>56464.513804037015</v>
          </cell>
          <cell r="C152">
            <v>56.464513804037011</v>
          </cell>
          <cell r="D152">
            <v>1.9210132194169868E-3</v>
          </cell>
          <cell r="E152">
            <v>4.3757734380880904E-3</v>
          </cell>
          <cell r="F152">
            <v>56.468889577475096</v>
          </cell>
        </row>
        <row r="153">
          <cell r="A153">
            <v>152</v>
          </cell>
          <cell r="B153">
            <v>39881.265859012987</v>
          </cell>
          <cell r="C153">
            <v>39.881265859012984</v>
          </cell>
          <cell r="D153">
            <v>1.356824556891337E-3</v>
          </cell>
          <cell r="E153">
            <v>3.0906382091387369E-3</v>
          </cell>
          <cell r="F153">
            <v>39.884356497222122</v>
          </cell>
        </row>
        <row r="154">
          <cell r="A154">
            <v>153</v>
          </cell>
          <cell r="B154">
            <v>8913.0823916919962</v>
          </cell>
          <cell r="C154">
            <v>8.9130823916919955</v>
          </cell>
          <cell r="D154">
            <v>3.0323734229991588E-4</v>
          </cell>
          <cell r="E154">
            <v>6.9072815036384891E-4</v>
          </cell>
          <cell r="F154">
            <v>8.9137731198423591</v>
          </cell>
        </row>
        <row r="155">
          <cell r="A155">
            <v>154</v>
          </cell>
          <cell r="B155">
            <v>12654.603115545997</v>
          </cell>
          <cell r="C155">
            <v>12.654603115545997</v>
          </cell>
          <cell r="D155">
            <v>4.3052987148365729E-4</v>
          </cell>
          <cell r="E155">
            <v>9.8068100567960518E-4</v>
          </cell>
          <cell r="F155">
            <v>12.655583796551676</v>
          </cell>
        </row>
        <row r="156">
          <cell r="A156">
            <v>155</v>
          </cell>
          <cell r="B156">
            <v>15107.313943354004</v>
          </cell>
          <cell r="C156">
            <v>15.107313943354004</v>
          </cell>
          <cell r="D156">
            <v>5.1397502324709095E-4</v>
          </cell>
          <cell r="E156">
            <v>1.1707562612442073E-3</v>
          </cell>
          <cell r="F156">
            <v>15.108484699615248</v>
          </cell>
        </row>
        <row r="157">
          <cell r="A157">
            <v>156</v>
          </cell>
          <cell r="B157">
            <v>50575.458549419003</v>
          </cell>
          <cell r="C157">
            <v>50.575458549419004</v>
          </cell>
          <cell r="D157">
            <v>1.7206581250074175E-3</v>
          </cell>
          <cell r="E157">
            <v>3.9193952666931537E-3</v>
          </cell>
          <cell r="F157">
            <v>50.579377944685696</v>
          </cell>
        </row>
        <row r="158">
          <cell r="A158">
            <v>157</v>
          </cell>
          <cell r="B158">
            <v>30565.251636000001</v>
          </cell>
          <cell r="C158">
            <v>30.565251635999999</v>
          </cell>
          <cell r="D158">
            <v>1.0398788281670227E-3</v>
          </cell>
          <cell r="E158">
            <v>2.3686844573117525E-3</v>
          </cell>
          <cell r="F158">
            <v>30.567620320457312</v>
          </cell>
        </row>
        <row r="159">
          <cell r="A159">
            <v>158</v>
          </cell>
          <cell r="B159">
            <v>34741.095592154001</v>
          </cell>
          <cell r="C159">
            <v>34.741095592154004</v>
          </cell>
          <cell r="D159">
            <v>1.1819477295275235E-3</v>
          </cell>
          <cell r="E159">
            <v>2.6922956218097798E-3</v>
          </cell>
          <cell r="F159">
            <v>34.743787887775817</v>
          </cell>
        </row>
        <row r="160">
          <cell r="A160">
            <v>159</v>
          </cell>
          <cell r="B160">
            <v>18231.712959042001</v>
          </cell>
          <cell r="C160">
            <v>18.231712959042</v>
          </cell>
          <cell r="D160">
            <v>6.2027208325012842E-4</v>
          </cell>
          <cell r="E160">
            <v>1.4128846583873103E-3</v>
          </cell>
          <cell r="F160">
            <v>18.233125843700385</v>
          </cell>
        </row>
        <row r="161">
          <cell r="A161">
            <v>160</v>
          </cell>
          <cell r="B161">
            <v>21740.710448523001</v>
          </cell>
          <cell r="C161">
            <v>21.740710448523</v>
          </cell>
          <cell r="D161">
            <v>7.3965379948323759E-4</v>
          </cell>
          <cell r="E161">
            <v>1.6848178952885897E-3</v>
          </cell>
          <cell r="F161">
            <v>21.742395266418288</v>
          </cell>
        </row>
        <row r="162">
          <cell r="A162">
            <v>161</v>
          </cell>
          <cell r="B162">
            <v>20655.132221276999</v>
          </cell>
          <cell r="C162">
            <v>20.655132221277</v>
          </cell>
          <cell r="D162">
            <v>7.0272068902578553E-4</v>
          </cell>
          <cell r="E162">
            <v>1.6006899350579256E-3</v>
          </cell>
          <cell r="F162">
            <v>20.656732911212057</v>
          </cell>
        </row>
        <row r="163">
          <cell r="A163">
            <v>162</v>
          </cell>
          <cell r="B163">
            <v>17817.02168346</v>
          </cell>
          <cell r="C163">
            <v>17.817021683459998</v>
          </cell>
          <cell r="D163">
            <v>6.0616362169258007E-4</v>
          </cell>
          <cell r="E163">
            <v>1.3807477471407842E-3</v>
          </cell>
          <cell r="F163">
            <v>17.81840243120714</v>
          </cell>
        </row>
        <row r="164">
          <cell r="A164">
            <v>163</v>
          </cell>
          <cell r="B164">
            <v>46417.141194377014</v>
          </cell>
          <cell r="C164">
            <v>46.417141194377017</v>
          </cell>
          <cell r="D164">
            <v>1.5791855066954964E-3</v>
          </cell>
          <cell r="E164">
            <v>3.5971423435123559E-3</v>
          </cell>
          <cell r="F164">
            <v>46.420738336720532</v>
          </cell>
        </row>
        <row r="165">
          <cell r="A165">
            <v>164</v>
          </cell>
          <cell r="B165">
            <v>14376.401261317997</v>
          </cell>
          <cell r="C165">
            <v>14.376401261317996</v>
          </cell>
          <cell r="D165">
            <v>4.8910820283482861E-4</v>
          </cell>
          <cell r="E165">
            <v>1.1141134588158576E-3</v>
          </cell>
          <cell r="F165">
            <v>14.377515374776811</v>
          </cell>
        </row>
        <row r="166">
          <cell r="A166">
            <v>165</v>
          </cell>
          <cell r="B166">
            <v>38164.728985381007</v>
          </cell>
          <cell r="C166">
            <v>38.164728985381004</v>
          </cell>
          <cell r="D166">
            <v>1.2984252224472674E-3</v>
          </cell>
          <cell r="E166">
            <v>2.9576134834994527E-3</v>
          </cell>
          <cell r="F166">
            <v>38.167686598864506</v>
          </cell>
        </row>
        <row r="167">
          <cell r="A167">
            <v>166</v>
          </cell>
          <cell r="B167">
            <v>30085.440236776005</v>
          </cell>
          <cell r="C167">
            <v>30.085440236776005</v>
          </cell>
          <cell r="D167">
            <v>1.0235548756765231E-3</v>
          </cell>
          <cell r="E167">
            <v>2.3315009975674104E-3</v>
          </cell>
          <cell r="F167">
            <v>30.087771737773572</v>
          </cell>
        </row>
        <row r="168">
          <cell r="A168">
            <v>167</v>
          </cell>
          <cell r="B168">
            <v>29661.444729752999</v>
          </cell>
          <cell r="C168">
            <v>29.661444729752997</v>
          </cell>
          <cell r="D168">
            <v>1.009129869259371E-3</v>
          </cell>
          <cell r="E168">
            <v>2.2986430456874221E-3</v>
          </cell>
          <cell r="F168">
            <v>29.663743372798685</v>
          </cell>
        </row>
        <row r="169">
          <cell r="A169">
            <v>168</v>
          </cell>
          <cell r="B169">
            <v>14089.945964264001</v>
          </cell>
          <cell r="C169">
            <v>14.089945964264002</v>
          </cell>
          <cell r="D169">
            <v>4.7936253470913585E-4</v>
          </cell>
          <cell r="E169">
            <v>1.0919143217720372E-3</v>
          </cell>
          <cell r="F169">
            <v>14.091037878585775</v>
          </cell>
        </row>
        <row r="170">
          <cell r="A170">
            <v>169</v>
          </cell>
          <cell r="B170">
            <v>14231.382738578</v>
          </cell>
          <cell r="C170">
            <v>14.231382738578001</v>
          </cell>
          <cell r="D170">
            <v>4.8417444036215969E-4</v>
          </cell>
          <cell r="E170">
            <v>1.1028751047225461E-3</v>
          </cell>
          <cell r="F170">
            <v>14.232485613682723</v>
          </cell>
        </row>
        <row r="171">
          <cell r="A171">
            <v>170</v>
          </cell>
          <cell r="B171">
            <v>23321.772246158998</v>
          </cell>
          <cell r="C171">
            <v>23.321772246159</v>
          </cell>
          <cell r="D171">
            <v>7.9344405480208868E-4</v>
          </cell>
          <cell r="E171">
            <v>1.8073438456949276E-3</v>
          </cell>
          <cell r="F171">
            <v>23.323579590004694</v>
          </cell>
        </row>
        <row r="172">
          <cell r="A172">
            <v>171</v>
          </cell>
          <cell r="B172">
            <v>16889.606245395003</v>
          </cell>
          <cell r="C172">
            <v>16.889606245395004</v>
          </cell>
          <cell r="D172">
            <v>5.7461146271008524E-4</v>
          </cell>
          <cell r="E172">
            <v>1.3088767689536404E-3</v>
          </cell>
          <cell r="F172">
            <v>16.890915122163957</v>
          </cell>
        </row>
        <row r="173">
          <cell r="A173">
            <v>172</v>
          </cell>
          <cell r="B173">
            <v>26341.230771571987</v>
          </cell>
          <cell r="C173">
            <v>26.341230771571986</v>
          </cell>
          <cell r="D173">
            <v>8.9617087120451658E-4</v>
          </cell>
          <cell r="E173">
            <v>2.0413397755769296E-3</v>
          </cell>
          <cell r="F173">
            <v>26.343272111347563</v>
          </cell>
        </row>
        <row r="174">
          <cell r="A174">
            <v>173</v>
          </cell>
          <cell r="B174">
            <v>14123.829975707002</v>
          </cell>
          <cell r="C174">
            <v>14.123829975707002</v>
          </cell>
          <cell r="D174">
            <v>4.805153230628049E-4</v>
          </cell>
          <cell r="E174">
            <v>1.0945401968085731E-3</v>
          </cell>
          <cell r="F174">
            <v>14.12492451590381</v>
          </cell>
        </row>
        <row r="175">
          <cell r="A175">
            <v>174</v>
          </cell>
          <cell r="B175">
            <v>34719.479867541995</v>
          </cell>
          <cell r="C175">
            <v>34.719479867541992</v>
          </cell>
          <cell r="D175">
            <v>1.1812123279464337E-3</v>
          </cell>
          <cell r="E175">
            <v>2.6906204898157183E-3</v>
          </cell>
          <cell r="F175">
            <v>34.722170488031807</v>
          </cell>
        </row>
        <row r="176">
          <cell r="A176">
            <v>175</v>
          </cell>
          <cell r="B176">
            <v>46251.933896333983</v>
          </cell>
          <cell r="C176">
            <v>46.251933896333981</v>
          </cell>
          <cell r="D176">
            <v>1.573564889743294E-3</v>
          </cell>
          <cell r="E176">
            <v>3.5843394402753966E-3</v>
          </cell>
          <cell r="F176">
            <v>46.255518235774254</v>
          </cell>
        </row>
        <row r="177">
          <cell r="A177">
            <v>176</v>
          </cell>
          <cell r="B177">
            <v>19383.018384483996</v>
          </cell>
          <cell r="C177">
            <v>19.383018384483996</v>
          </cell>
          <cell r="D177">
            <v>6.5944133828943149E-4</v>
          </cell>
          <cell r="E177">
            <v>1.5021062129597967E-3</v>
          </cell>
          <cell r="F177">
            <v>19.384520490696957</v>
          </cell>
        </row>
        <row r="178">
          <cell r="A178">
            <v>177</v>
          </cell>
          <cell r="B178">
            <v>26056.419808848004</v>
          </cell>
          <cell r="C178">
            <v>26.056419808848005</v>
          </cell>
          <cell r="D178">
            <v>8.8648114596706087E-4</v>
          </cell>
          <cell r="E178">
            <v>2.0192680678510978E-3</v>
          </cell>
          <cell r="F178">
            <v>26.058439076915857</v>
          </cell>
        </row>
        <row r="179">
          <cell r="A179">
            <v>178</v>
          </cell>
          <cell r="B179">
            <v>27603.331722315994</v>
          </cell>
          <cell r="C179">
            <v>27.603331722315993</v>
          </cell>
          <cell r="D179">
            <v>9.3910956751619261E-4</v>
          </cell>
          <cell r="E179">
            <v>2.1391475391506682E-3</v>
          </cell>
          <cell r="F179">
            <v>27.605470869855143</v>
          </cell>
        </row>
        <row r="180">
          <cell r="A180">
            <v>179</v>
          </cell>
          <cell r="B180">
            <v>42503.510656559003</v>
          </cell>
          <cell r="C180">
            <v>42.503510656559001</v>
          </cell>
          <cell r="D180">
            <v>1.4460375259096438E-3</v>
          </cell>
          <cell r="E180">
            <v>3.2938516676498442E-3</v>
          </cell>
          <cell r="F180">
            <v>42.506804508226651</v>
          </cell>
        </row>
        <row r="181">
          <cell r="A181">
            <v>180</v>
          </cell>
          <cell r="B181">
            <v>46368.120431991985</v>
          </cell>
          <cell r="C181">
            <v>46.368120431991983</v>
          </cell>
          <cell r="D181">
            <v>1.5775177418247252E-3</v>
          </cell>
          <cell r="E181">
            <v>3.593343430965199E-3</v>
          </cell>
          <cell r="F181">
            <v>46.371713775422947</v>
          </cell>
        </row>
        <row r="182">
          <cell r="A182">
            <v>181</v>
          </cell>
          <cell r="B182">
            <v>41363.705772169</v>
          </cell>
          <cell r="C182">
            <v>41.363705772168998</v>
          </cell>
          <cell r="D182">
            <v>1.4072595377015403E-3</v>
          </cell>
          <cell r="E182">
            <v>3.2055213589000636E-3</v>
          </cell>
          <cell r="F182">
            <v>41.366911293527899</v>
          </cell>
        </row>
        <row r="183">
          <cell r="A183">
            <v>182</v>
          </cell>
          <cell r="B183">
            <v>27461.760046488995</v>
          </cell>
          <cell r="C183">
            <v>27.461760046488994</v>
          </cell>
          <cell r="D183">
            <v>9.3429307229757558E-4</v>
          </cell>
          <cell r="E183">
            <v>2.1281763018737589E-3</v>
          </cell>
          <cell r="F183">
            <v>27.463888222790867</v>
          </cell>
        </row>
        <row r="184">
          <cell r="A184">
            <v>183</v>
          </cell>
          <cell r="B184">
            <v>20705.142434059999</v>
          </cell>
          <cell r="C184">
            <v>20.705142434059997</v>
          </cell>
          <cell r="D184">
            <v>7.0442211658425897E-4</v>
          </cell>
          <cell r="E184">
            <v>1.6045655260439463E-3</v>
          </cell>
          <cell r="F184">
            <v>20.706746999586041</v>
          </cell>
        </row>
        <row r="185">
          <cell r="A185">
            <v>184</v>
          </cell>
          <cell r="B185">
            <v>31946.270351309999</v>
          </cell>
          <cell r="C185">
            <v>31.946270351309998</v>
          </cell>
          <cell r="D185">
            <v>1.086863297343185E-3</v>
          </cell>
          <cell r="E185">
            <v>2.4757078708654164E-3</v>
          </cell>
          <cell r="F185">
            <v>31.948746059180863</v>
          </cell>
        </row>
        <row r="186">
          <cell r="A186">
            <v>185</v>
          </cell>
          <cell r="B186">
            <v>24516.399199070995</v>
          </cell>
          <cell r="C186">
            <v>24.516399199070996</v>
          </cell>
          <cell r="D186">
            <v>8.3408717760981039E-4</v>
          </cell>
          <cell r="E186">
            <v>1.8999226449584515E-3</v>
          </cell>
          <cell r="F186">
            <v>24.518299121715955</v>
          </cell>
        </row>
        <row r="187">
          <cell r="A187">
            <v>186</v>
          </cell>
          <cell r="B187">
            <v>14137.777513101997</v>
          </cell>
          <cell r="C187">
            <v>14.137777513101996</v>
          </cell>
          <cell r="D187">
            <v>4.8098984062983974E-4</v>
          </cell>
          <cell r="E187">
            <v>1.0956210750371817E-3</v>
          </cell>
          <cell r="F187">
            <v>14.138873134177034</v>
          </cell>
        </row>
        <row r="188">
          <cell r="A188">
            <v>187</v>
          </cell>
          <cell r="B188">
            <v>37702.523662170963</v>
          </cell>
          <cell r="C188">
            <v>37.702523662170961</v>
          </cell>
          <cell r="D188">
            <v>1.2827002568688351E-3</v>
          </cell>
          <cell r="E188">
            <v>2.9217944240586039E-3</v>
          </cell>
          <cell r="F188">
            <v>37.705445456595022</v>
          </cell>
        </row>
        <row r="189">
          <cell r="A189">
            <v>188</v>
          </cell>
          <cell r="B189">
            <v>48808.817345433039</v>
          </cell>
          <cell r="C189">
            <v>48.808817345433042</v>
          </cell>
          <cell r="D189">
            <v>1.6605541609743273E-3</v>
          </cell>
          <cell r="E189">
            <v>3.7824876563334409E-3</v>
          </cell>
          <cell r="F189">
            <v>48.812599833089372</v>
          </cell>
        </row>
        <row r="190">
          <cell r="A190">
            <v>189</v>
          </cell>
          <cell r="B190">
            <v>9724.7804741939999</v>
          </cell>
          <cell r="C190">
            <v>9.7247804741940005</v>
          </cell>
          <cell r="D190">
            <v>3.308526114594688E-4</v>
          </cell>
          <cell r="E190">
            <v>7.5363149743748253E-4</v>
          </cell>
          <cell r="F190">
            <v>9.7255341056914375</v>
          </cell>
        </row>
        <row r="191">
          <cell r="A191">
            <v>190</v>
          </cell>
          <cell r="B191">
            <v>14761.277386317999</v>
          </cell>
          <cell r="C191">
            <v>14.761277386318</v>
          </cell>
          <cell r="D191">
            <v>5.0220230520377749E-4</v>
          </cell>
          <cell r="E191">
            <v>1.1439398154293962E-3</v>
          </cell>
          <cell r="F191">
            <v>14.762421326133429</v>
          </cell>
        </row>
        <row r="192">
          <cell r="A192">
            <v>191</v>
          </cell>
          <cell r="B192">
            <v>15592.947426504003</v>
          </cell>
          <cell r="C192">
            <v>15.592947426504002</v>
          </cell>
          <cell r="D192">
            <v>5.3049705236010822E-4</v>
          </cell>
          <cell r="E192">
            <v>1.2083909091504827E-3</v>
          </cell>
          <cell r="F192">
            <v>15.594155817413153</v>
          </cell>
        </row>
        <row r="193">
          <cell r="A193">
            <v>192</v>
          </cell>
          <cell r="B193">
            <v>65475.484313221998</v>
          </cell>
          <cell r="C193">
            <v>65.475484313221997</v>
          </cell>
          <cell r="D193">
            <v>2.2275808722971107E-3</v>
          </cell>
          <cell r="E193">
            <v>5.0740875250973316E-3</v>
          </cell>
          <cell r="F193">
            <v>65.4805584007471</v>
          </cell>
        </row>
        <row r="194">
          <cell r="A194">
            <v>193</v>
          </cell>
          <cell r="B194">
            <v>39911.125514496998</v>
          </cell>
          <cell r="C194">
            <v>39.911125514497002</v>
          </cell>
          <cell r="D194">
            <v>1.3578404302080028E-3</v>
          </cell>
          <cell r="E194">
            <v>3.0929522127231984E-3</v>
          </cell>
          <cell r="F194">
            <v>39.914218466709727</v>
          </cell>
        </row>
        <row r="195">
          <cell r="A195">
            <v>194</v>
          </cell>
          <cell r="B195">
            <v>46232.389252499997</v>
          </cell>
          <cell r="C195">
            <v>46.232389252499999</v>
          </cell>
          <cell r="D195">
            <v>1.5728999496482782E-3</v>
          </cell>
          <cell r="E195">
            <v>3.5828248087381017E-3</v>
          </cell>
          <cell r="F195">
            <v>46.235972077308737</v>
          </cell>
        </row>
        <row r="196">
          <cell r="A196">
            <v>195</v>
          </cell>
          <cell r="B196">
            <v>21583.499502197999</v>
          </cell>
          <cell r="C196">
            <v>21.583499502197999</v>
          </cell>
          <cell r="D196">
            <v>7.3430523122715546E-4</v>
          </cell>
          <cell r="E196">
            <v>1.6726346772502109E-3</v>
          </cell>
          <cell r="F196">
            <v>21.585172136875247</v>
          </cell>
        </row>
        <row r="197">
          <cell r="A197">
            <v>196</v>
          </cell>
          <cell r="B197">
            <v>22880.637490262998</v>
          </cell>
          <cell r="C197">
            <v>22.880637490262998</v>
          </cell>
          <cell r="D197">
            <v>7.7843594368009192E-4</v>
          </cell>
          <cell r="E197">
            <v>1.7731576707432327E-3</v>
          </cell>
          <cell r="F197">
            <v>22.882410647933742</v>
          </cell>
        </row>
        <row r="198">
          <cell r="A198">
            <v>197</v>
          </cell>
          <cell r="B198">
            <v>29716.005130057005</v>
          </cell>
          <cell r="C198">
            <v>29.716005130057006</v>
          </cell>
          <cell r="D198">
            <v>1.0109861014870041E-3</v>
          </cell>
          <cell r="E198">
            <v>2.3028712579633718E-3</v>
          </cell>
          <cell r="F198">
            <v>29.71830800131497</v>
          </cell>
        </row>
        <row r="199">
          <cell r="A199">
            <v>198</v>
          </cell>
          <cell r="B199">
            <v>19226.365211614</v>
          </cell>
          <cell r="C199">
            <v>19.226365211613999</v>
          </cell>
          <cell r="D199">
            <v>6.541117463798778E-4</v>
          </cell>
          <cell r="E199">
            <v>1.4899662201279141E-3</v>
          </cell>
          <cell r="F199">
            <v>19.227855177834126</v>
          </cell>
        </row>
        <row r="200">
          <cell r="A200">
            <v>199</v>
          </cell>
          <cell r="B200">
            <v>14933.810460042998</v>
          </cell>
          <cell r="C200">
            <v>14.933810460042999</v>
          </cell>
          <cell r="D200">
            <v>5.0807215678104684E-4</v>
          </cell>
          <cell r="E200">
            <v>1.1573104369106632E-3</v>
          </cell>
          <cell r="F200">
            <v>14.93496777047991</v>
          </cell>
        </row>
        <row r="201">
          <cell r="A201">
            <v>200</v>
          </cell>
          <cell r="B201">
            <v>31484.799132727003</v>
          </cell>
          <cell r="C201">
            <v>31.484799132727002</v>
          </cell>
          <cell r="D201">
            <v>1.071163307180248E-3</v>
          </cell>
          <cell r="E201">
            <v>2.439945701589937E-3</v>
          </cell>
          <cell r="F201">
            <v>31.48723907842859</v>
          </cell>
        </row>
        <row r="202">
          <cell r="A202">
            <v>201</v>
          </cell>
          <cell r="B202">
            <v>15842.961125400003</v>
          </cell>
          <cell r="C202">
            <v>15.842961125400002</v>
          </cell>
          <cell r="D202">
            <v>5.3900291893466839E-4</v>
          </cell>
          <cell r="E202">
            <v>1.2277659684414217E-3</v>
          </cell>
          <cell r="F202">
            <v>15.844188891368443</v>
          </cell>
        </row>
        <row r="203">
          <cell r="A203">
            <v>202</v>
          </cell>
          <cell r="B203">
            <v>39740.016561656994</v>
          </cell>
          <cell r="C203">
            <v>39.740016561656994</v>
          </cell>
          <cell r="D203">
            <v>1.3520190295047748E-3</v>
          </cell>
          <cell r="E203">
            <v>3.0796919549008271E-3</v>
          </cell>
          <cell r="F203">
            <v>39.743096253611895</v>
          </cell>
        </row>
        <row r="204">
          <cell r="A204">
            <v>203</v>
          </cell>
          <cell r="B204">
            <v>31208.274932729997</v>
          </cell>
          <cell r="C204">
            <v>31.208274932729996</v>
          </cell>
          <cell r="D204">
            <v>1.061755510886694E-3</v>
          </cell>
          <cell r="E204">
            <v>2.4185161847515412E-3</v>
          </cell>
          <cell r="F204">
            <v>31.210693448914746</v>
          </cell>
        </row>
        <row r="205">
          <cell r="A205">
            <v>204</v>
          </cell>
          <cell r="B205">
            <v>32467.203045172999</v>
          </cell>
          <cell r="C205">
            <v>32.467203045173001</v>
          </cell>
          <cell r="D205">
            <v>1.1045862621562777E-3</v>
          </cell>
          <cell r="E205">
            <v>2.5160780660777307E-3</v>
          </cell>
          <cell r="F205">
            <v>32.469719123239081</v>
          </cell>
        </row>
        <row r="206">
          <cell r="A206">
            <v>205</v>
          </cell>
          <cell r="B206">
            <v>14537.871666860001</v>
          </cell>
          <cell r="C206">
            <v>14.537871666860001</v>
          </cell>
          <cell r="D206">
            <v>4.9460168471740236E-4</v>
          </cell>
          <cell r="E206">
            <v>1.1266267678662137E-3</v>
          </cell>
          <cell r="F206">
            <v>14.538998293627866</v>
          </cell>
        </row>
        <row r="207">
          <cell r="A207">
            <v>206</v>
          </cell>
          <cell r="B207">
            <v>15205.780363649999</v>
          </cell>
          <cell r="C207">
            <v>15.20578036365</v>
          </cell>
          <cell r="D207">
            <v>5.1732500861513553E-4</v>
          </cell>
          <cell r="E207">
            <v>1.1783870140382572E-3</v>
          </cell>
          <cell r="F207">
            <v>15.206958750664038</v>
          </cell>
        </row>
        <row r="208">
          <cell r="A208">
            <v>207</v>
          </cell>
          <cell r="B208">
            <v>24396.152947269999</v>
          </cell>
          <cell r="C208">
            <v>24.39615294727</v>
          </cell>
          <cell r="D208">
            <v>8.2999620748126681E-4</v>
          </cell>
          <cell r="E208">
            <v>1.890604042544083E-3</v>
          </cell>
          <cell r="F208">
            <v>24.398043551312544</v>
          </cell>
        </row>
        <row r="209">
          <cell r="A209">
            <v>208</v>
          </cell>
          <cell r="B209">
            <v>18285.240994397005</v>
          </cell>
          <cell r="C209">
            <v>18.285240994397004</v>
          </cell>
          <cell r="D209">
            <v>6.2209319276828093E-4</v>
          </cell>
          <cell r="E209">
            <v>1.4170328665187462E-3</v>
          </cell>
          <cell r="F209">
            <v>18.286658027263524</v>
          </cell>
        </row>
        <row r="210">
          <cell r="A210">
            <v>209</v>
          </cell>
          <cell r="B210">
            <v>28134.675294944984</v>
          </cell>
          <cell r="C210">
            <v>28.134675294944984</v>
          </cell>
          <cell r="D210">
            <v>9.5718672710380539E-4</v>
          </cell>
          <cell r="E210">
            <v>2.1803245357272781E-3</v>
          </cell>
          <cell r="F210">
            <v>28.136855619480713</v>
          </cell>
        </row>
        <row r="211">
          <cell r="A211">
            <v>210</v>
          </cell>
          <cell r="B211">
            <v>13923.649152833999</v>
          </cell>
          <cell r="C211">
            <v>13.923649152833999</v>
          </cell>
          <cell r="D211">
            <v>4.7370485076603794E-4</v>
          </cell>
          <cell r="E211">
            <v>1.0790269856157464E-3</v>
          </cell>
          <cell r="F211">
            <v>13.924728179819615</v>
          </cell>
        </row>
        <row r="212">
          <cell r="A212">
            <v>211</v>
          </cell>
          <cell r="B212">
            <v>38641.684229534985</v>
          </cell>
          <cell r="C212">
            <v>38.641684229534988</v>
          </cell>
          <cell r="D212">
            <v>1.3146520039665399E-3</v>
          </cell>
          <cell r="E212">
            <v>2.9945756026769775E-3</v>
          </cell>
          <cell r="F212">
            <v>38.644678805137666</v>
          </cell>
        </row>
        <row r="213">
          <cell r="A213">
            <v>212</v>
          </cell>
          <cell r="B213">
            <v>23740.339731925997</v>
          </cell>
          <cell r="C213">
            <v>23.740339731925996</v>
          </cell>
          <cell r="D213">
            <v>8.0768439124006999E-4</v>
          </cell>
          <cell r="E213">
            <v>1.8397811476900008E-3</v>
          </cell>
          <cell r="F213">
            <v>23.742179513073687</v>
          </cell>
        </row>
        <row r="214">
          <cell r="A214">
            <v>213</v>
          </cell>
          <cell r="B214">
            <v>30049.939152553008</v>
          </cell>
          <cell r="C214">
            <v>30.049939152553009</v>
          </cell>
          <cell r="D214">
            <v>1.0223470719162235E-3</v>
          </cell>
          <cell r="E214">
            <v>2.3287498058737134E-3</v>
          </cell>
          <cell r="F214">
            <v>30.052267902358881</v>
          </cell>
        </row>
        <row r="215">
          <cell r="A215">
            <v>214</v>
          </cell>
          <cell r="B215">
            <v>31535.638997439</v>
          </cell>
          <cell r="C215">
            <v>31.535638997439001</v>
          </cell>
          <cell r="D215">
            <v>1.0728929608265021E-3</v>
          </cell>
          <cell r="E215">
            <v>2.4438855872741527E-3</v>
          </cell>
          <cell r="F215">
            <v>31.538082883026277</v>
          </cell>
        </row>
        <row r="216">
          <cell r="A216">
            <v>215</v>
          </cell>
          <cell r="B216">
            <v>25880.548089352007</v>
          </cell>
          <cell r="C216">
            <v>25.880548089352008</v>
          </cell>
          <cell r="D216">
            <v>8.8049770831193574E-4</v>
          </cell>
          <cell r="E216">
            <v>2.0056387147081253E-3</v>
          </cell>
          <cell r="F216">
            <v>25.882553728066714</v>
          </cell>
        </row>
        <row r="217">
          <cell r="A217">
            <v>216</v>
          </cell>
          <cell r="B217">
            <v>24905.315707532012</v>
          </cell>
          <cell r="C217">
            <v>24.905315707532012</v>
          </cell>
          <cell r="D217">
            <v>8.4731874029705869E-4</v>
          </cell>
          <cell r="E217">
            <v>1.9300621150912132E-3</v>
          </cell>
          <cell r="F217">
            <v>24.907245769647101</v>
          </cell>
        </row>
        <row r="218">
          <cell r="A218">
            <v>217</v>
          </cell>
          <cell r="B218">
            <v>47367.558525329994</v>
          </cell>
          <cell r="C218">
            <v>47.367558525329997</v>
          </cell>
          <cell r="D218">
            <v>1.6115202269245607E-3</v>
          </cell>
          <cell r="E218">
            <v>3.6707958761774202E-3</v>
          </cell>
          <cell r="F218">
            <v>47.371229321206172</v>
          </cell>
        </row>
        <row r="219">
          <cell r="A219">
            <v>218</v>
          </cell>
          <cell r="B219">
            <v>53979.37345433102</v>
          </cell>
          <cell r="C219">
            <v>53.979373454331018</v>
          </cell>
          <cell r="D219">
            <v>1.8364647633643918E-3</v>
          </cell>
          <cell r="E219">
            <v>4.1831850245952432E-3</v>
          </cell>
          <cell r="F219">
            <v>53.983556639355612</v>
          </cell>
        </row>
        <row r="220">
          <cell r="A220">
            <v>219</v>
          </cell>
          <cell r="B220">
            <v>52848.054691262994</v>
          </cell>
          <cell r="C220">
            <v>52.848054691262995</v>
          </cell>
          <cell r="D220">
            <v>1.7979754865989773E-3</v>
          </cell>
          <cell r="E220">
            <v>4.0955123562247285E-3</v>
          </cell>
          <cell r="F220">
            <v>52.852150203619217</v>
          </cell>
        </row>
        <row r="221">
          <cell r="A221">
            <v>220</v>
          </cell>
          <cell r="B221">
            <v>24888.667877005992</v>
          </cell>
          <cell r="C221">
            <v>24.888667877005993</v>
          </cell>
          <cell r="D221">
            <v>8.4675235443166217E-4</v>
          </cell>
          <cell r="E221">
            <v>1.928771974971166E-3</v>
          </cell>
          <cell r="F221">
            <v>24.890596648980964</v>
          </cell>
        </row>
        <row r="222">
          <cell r="A222">
            <v>221</v>
          </cell>
          <cell r="B222">
            <v>23361.439953730001</v>
          </cell>
          <cell r="C222">
            <v>23.361439953730002</v>
          </cell>
          <cell r="D222">
            <v>7.9479361376388771E-4</v>
          </cell>
          <cell r="E222">
            <v>1.8104179339929593E-3</v>
          </cell>
          <cell r="F222">
            <v>23.363250371663995</v>
          </cell>
        </row>
        <row r="223">
          <cell r="A223">
            <v>222</v>
          </cell>
          <cell r="B223">
            <v>31516.892067703997</v>
          </cell>
          <cell r="C223">
            <v>31.516892067703996</v>
          </cell>
          <cell r="D223">
            <v>1.0722551602431233E-3</v>
          </cell>
          <cell r="E223">
            <v>2.4424327753812744E-3</v>
          </cell>
          <cell r="F223">
            <v>31.519334500479378</v>
          </cell>
        </row>
        <row r="224">
          <cell r="A224">
            <v>223</v>
          </cell>
          <cell r="B224">
            <v>34485.976289261991</v>
          </cell>
          <cell r="C224">
            <v>34.485976289261991</v>
          </cell>
          <cell r="D224">
            <v>1.173268162125511E-3</v>
          </cell>
          <cell r="E224">
            <v>2.6725248986789168E-3</v>
          </cell>
          <cell r="F224">
            <v>34.488648814160669</v>
          </cell>
        </row>
        <row r="225">
          <cell r="A225">
            <v>224</v>
          </cell>
          <cell r="B225">
            <v>39526.489179919954</v>
          </cell>
          <cell r="C225">
            <v>39.526489179919956</v>
          </cell>
          <cell r="D225">
            <v>1.3447544858934026E-3</v>
          </cell>
          <cell r="E225">
            <v>3.0631444389060533E-3</v>
          </cell>
          <cell r="F225">
            <v>39.52955232435886</v>
          </cell>
        </row>
        <row r="226">
          <cell r="A226">
            <v>225</v>
          </cell>
          <cell r="B226">
            <v>47770.610095048993</v>
          </cell>
          <cell r="C226">
            <v>47.770610095048994</v>
          </cell>
          <cell r="D226">
            <v>1.625232687041088E-3</v>
          </cell>
          <cell r="E226">
            <v>3.7020307568863373E-3</v>
          </cell>
          <cell r="F226">
            <v>47.774312125805878</v>
          </cell>
        </row>
        <row r="227">
          <cell r="A227">
            <v>226</v>
          </cell>
          <cell r="B227">
            <v>9238.5637488400007</v>
          </cell>
          <cell r="C227">
            <v>9.2385637488400008</v>
          </cell>
          <cell r="D227">
            <v>3.1431073951227969E-4</v>
          </cell>
          <cell r="E227">
            <v>7.1595165059877488E-4</v>
          </cell>
          <cell r="F227">
            <v>9.2392797004905987</v>
          </cell>
        </row>
        <row r="228">
          <cell r="A228">
            <v>227</v>
          </cell>
          <cell r="B228">
            <v>7829.557370992</v>
          </cell>
          <cell r="C228">
            <v>7.8295573709920001</v>
          </cell>
          <cell r="D228">
            <v>2.6637408521852863E-4</v>
          </cell>
          <cell r="E228">
            <v>6.067593054086321E-4</v>
          </cell>
          <cell r="F228">
            <v>7.8301641302974083</v>
          </cell>
        </row>
        <row r="229">
          <cell r="A229">
            <v>228</v>
          </cell>
          <cell r="B229">
            <v>23797.484082027004</v>
          </cell>
          <cell r="C229">
            <v>23.797484082027005</v>
          </cell>
          <cell r="D229">
            <v>8.0962853357945173E-4</v>
          </cell>
          <cell r="E229">
            <v>1.8442096057154542E-3</v>
          </cell>
          <cell r="F229">
            <v>23.799328291632719</v>
          </cell>
        </row>
        <row r="230">
          <cell r="A230">
            <v>229</v>
          </cell>
          <cell r="B230">
            <v>22565.346712258997</v>
          </cell>
          <cell r="C230">
            <v>22.565346712258997</v>
          </cell>
          <cell r="D230">
            <v>7.6770924629617409E-4</v>
          </cell>
          <cell r="E230">
            <v>1.7487238995351397E-3</v>
          </cell>
          <cell r="F230">
            <v>22.567095436158532</v>
          </cell>
        </row>
        <row r="231">
          <cell r="A231">
            <v>230</v>
          </cell>
          <cell r="B231">
            <v>110380.880630892</v>
          </cell>
          <cell r="C231">
            <v>110.38088063089201</v>
          </cell>
          <cell r="D231">
            <v>3.7553343963739514E-3</v>
          </cell>
          <cell r="E231">
            <v>8.5540757016647952E-3</v>
          </cell>
          <cell r="F231">
            <v>110.38943470659368</v>
          </cell>
        </row>
        <row r="232">
          <cell r="A232">
            <v>231</v>
          </cell>
          <cell r="B232">
            <v>81374.02540025099</v>
          </cell>
          <cell r="C232">
            <v>81.374025400250986</v>
          </cell>
          <cell r="D232">
            <v>2.7684747105690909E-3</v>
          </cell>
          <cell r="E232">
            <v>6.3061607177296872E-3</v>
          </cell>
          <cell r="F232">
            <v>81.380331560968713</v>
          </cell>
        </row>
        <row r="233">
          <cell r="A233">
            <v>232</v>
          </cell>
          <cell r="B233">
            <v>64706.951692627008</v>
          </cell>
          <cell r="C233">
            <v>64.706951692627001</v>
          </cell>
          <cell r="D233">
            <v>2.2014341613054962E-3</v>
          </cell>
          <cell r="E233">
            <v>5.0145293282593132E-3</v>
          </cell>
          <cell r="F233">
            <v>64.711966221955265</v>
          </cell>
        </row>
        <row r="234">
          <cell r="A234">
            <v>233</v>
          </cell>
          <cell r="B234">
            <v>52667.733683273989</v>
          </cell>
          <cell r="C234">
            <v>52.667733683273987</v>
          </cell>
          <cell r="D234">
            <v>1.791840677021272E-3</v>
          </cell>
          <cell r="E234">
            <v>4.0815382010619657E-3</v>
          </cell>
          <cell r="F234">
            <v>52.67181522147505</v>
          </cell>
        </row>
        <row r="235">
          <cell r="A235">
            <v>234</v>
          </cell>
          <cell r="B235">
            <v>141572.94428462701</v>
          </cell>
          <cell r="C235">
            <v>141.572944284627</v>
          </cell>
          <cell r="D235">
            <v>4.8165383735777178E-3</v>
          </cell>
          <cell r="E235">
            <v>1.0971335577289689E-2</v>
          </cell>
          <cell r="F235">
            <v>141.58391562020429</v>
          </cell>
        </row>
        <row r="236">
          <cell r="A236">
            <v>235</v>
          </cell>
          <cell r="B236">
            <v>75411.321765543005</v>
          </cell>
          <cell r="C236">
            <v>75.411321765543008</v>
          </cell>
          <cell r="D236">
            <v>2.565613980279392E-3</v>
          </cell>
          <cell r="E236">
            <v>5.844075092154336E-3</v>
          </cell>
          <cell r="F236">
            <v>75.417165840635164</v>
          </cell>
        </row>
        <row r="237">
          <cell r="A237">
            <v>236</v>
          </cell>
          <cell r="B237">
            <v>18960.079484051999</v>
          </cell>
          <cell r="C237">
            <v>18.960079484051999</v>
          </cell>
          <cell r="D237">
            <v>6.4505227932125766E-4</v>
          </cell>
          <cell r="E237">
            <v>1.4693301438543861E-3</v>
          </cell>
          <cell r="F237">
            <v>18.961548814195854</v>
          </cell>
        </row>
        <row r="238">
          <cell r="A238">
            <v>237</v>
          </cell>
          <cell r="B238">
            <v>89197.498263854999</v>
          </cell>
          <cell r="C238">
            <v>89.197498263854996</v>
          </cell>
          <cell r="D238">
            <v>3.034641791098506E-3</v>
          </cell>
          <cell r="E238">
            <v>6.9124484982102091E-3</v>
          </cell>
          <cell r="F238">
            <v>89.204410712353209</v>
          </cell>
        </row>
        <row r="239">
          <cell r="A239">
            <v>238</v>
          </cell>
          <cell r="B239">
            <v>43899.685944579003</v>
          </cell>
          <cell r="C239">
            <v>43.899685944579005</v>
          </cell>
          <cell r="D239">
            <v>1.4935376459712106E-3</v>
          </cell>
          <cell r="E239">
            <v>3.4020496548216764E-3</v>
          </cell>
          <cell r="F239">
            <v>43.903087994233829</v>
          </cell>
        </row>
        <row r="240">
          <cell r="A240">
            <v>239</v>
          </cell>
          <cell r="B240">
            <v>23813.005612566005</v>
          </cell>
          <cell r="C240">
            <v>23.813005612566005</v>
          </cell>
          <cell r="D240">
            <v>8.101566009148845E-4</v>
          </cell>
          <cell r="E240">
            <v>1.845412462102153E-3</v>
          </cell>
          <cell r="F240">
            <v>23.814851025028108</v>
          </cell>
        </row>
        <row r="241">
          <cell r="A241">
            <v>240</v>
          </cell>
          <cell r="B241">
            <v>27121.080351707002</v>
          </cell>
          <cell r="C241">
            <v>27.121080351707</v>
          </cell>
          <cell r="D241">
            <v>9.2270260329018351E-4</v>
          </cell>
          <cell r="E241">
            <v>2.1017749914065036E-3</v>
          </cell>
          <cell r="F241">
            <v>27.123182126698406</v>
          </cell>
        </row>
        <row r="242">
          <cell r="A242">
            <v>241</v>
          </cell>
          <cell r="B242">
            <v>57813.729494864987</v>
          </cell>
          <cell r="C242">
            <v>57.813729494864987</v>
          </cell>
          <cell r="D242">
            <v>1.9669156987497682E-3</v>
          </cell>
          <cell r="E242">
            <v>4.4803322447514466E-3</v>
          </cell>
          <cell r="F242">
            <v>57.81820982710974</v>
          </cell>
        </row>
        <row r="243">
          <cell r="A243">
            <v>242</v>
          </cell>
          <cell r="B243">
            <v>23786.894247580003</v>
          </cell>
          <cell r="C243">
            <v>23.786894247580005</v>
          </cell>
          <cell r="D243">
            <v>8.09268250445965E-4</v>
          </cell>
          <cell r="E243">
            <v>1.843388936003363E-3</v>
          </cell>
          <cell r="F243">
            <v>23.788737636516007</v>
          </cell>
        </row>
        <row r="244">
          <cell r="A244">
            <v>243</v>
          </cell>
          <cell r="B244">
            <v>61919.571626703997</v>
          </cell>
          <cell r="C244">
            <v>61.919571626703998</v>
          </cell>
          <cell r="D244">
            <v>2.1066030258996222E-3</v>
          </cell>
          <cell r="E244">
            <v>4.7985185485215787E-3</v>
          </cell>
          <cell r="F244">
            <v>61.924370145252517</v>
          </cell>
        </row>
        <row r="245">
          <cell r="A245">
            <v>244</v>
          </cell>
          <cell r="B245">
            <v>29527.169779525</v>
          </cell>
          <cell r="C245">
            <v>29.527169779525</v>
          </cell>
          <cell r="D245">
            <v>1.0045616203354585E-3</v>
          </cell>
          <cell r="E245">
            <v>2.2882372753898618E-3</v>
          </cell>
          <cell r="F245">
            <v>29.52945801680039</v>
          </cell>
        </row>
        <row r="246">
          <cell r="A246">
            <v>245</v>
          </cell>
          <cell r="B246">
            <v>8715.1195795909989</v>
          </cell>
          <cell r="C246">
            <v>8.7151195795909988</v>
          </cell>
          <cell r="D246">
            <v>2.9650233028300936E-4</v>
          </cell>
          <cell r="E246">
            <v>6.7538682611323927E-4</v>
          </cell>
          <cell r="F246">
            <v>8.7157949664171124</v>
          </cell>
        </row>
        <row r="247">
          <cell r="A247">
            <v>246</v>
          </cell>
          <cell r="B247">
            <v>31771.637859361002</v>
          </cell>
          <cell r="C247">
            <v>31.771637859361004</v>
          </cell>
          <cell r="D247">
            <v>1.0809220201945316E-3</v>
          </cell>
          <cell r="E247">
            <v>2.4621745528889331E-3</v>
          </cell>
          <cell r="F247">
            <v>31.774100033913893</v>
          </cell>
        </row>
        <row r="248">
          <cell r="A248">
            <v>247</v>
          </cell>
          <cell r="B248">
            <v>22558.432376516004</v>
          </cell>
          <cell r="C248">
            <v>22.558432376516006</v>
          </cell>
          <cell r="D248">
            <v>7.6747400951698451E-4</v>
          </cell>
          <cell r="E248">
            <v>1.7481880662365268E-3</v>
          </cell>
          <cell r="F248">
            <v>22.560180564582243</v>
          </cell>
        </row>
        <row r="249">
          <cell r="A249">
            <v>248</v>
          </cell>
          <cell r="B249">
            <v>27812.833464052001</v>
          </cell>
          <cell r="C249">
            <v>27.812833464052002</v>
          </cell>
          <cell r="D249">
            <v>9.4623715240539402E-4</v>
          </cell>
          <cell r="E249">
            <v>2.1553830841852572E-3</v>
          </cell>
          <cell r="F249">
            <v>27.814988847136188</v>
          </cell>
        </row>
        <row r="250">
          <cell r="A250">
            <v>249</v>
          </cell>
          <cell r="B250">
            <v>51793.422178135006</v>
          </cell>
          <cell r="C250">
            <v>51.793422178135003</v>
          </cell>
          <cell r="D250">
            <v>1.7620951989128558E-3</v>
          </cell>
          <cell r="E250">
            <v>4.0137825647683532E-3</v>
          </cell>
          <cell r="F250">
            <v>51.797435960699772</v>
          </cell>
        </row>
        <row r="251">
          <cell r="A251">
            <v>250</v>
          </cell>
          <cell r="B251">
            <v>67887.417437796001</v>
          </cell>
          <cell r="C251">
            <v>67.887417437796003</v>
          </cell>
          <cell r="D251">
            <v>2.3096387012680052E-3</v>
          </cell>
          <cell r="E251">
            <v>5.2610026721502962E-3</v>
          </cell>
          <cell r="F251">
            <v>67.89267844046816</v>
          </cell>
        </row>
        <row r="252">
          <cell r="A252">
            <v>251</v>
          </cell>
          <cell r="B252">
            <v>63100.84268109702</v>
          </cell>
          <cell r="C252">
            <v>63.100842681097021</v>
          </cell>
          <cell r="D252">
            <v>2.1467917596427154E-3</v>
          </cell>
          <cell r="E252">
            <v>4.8900623191973436E-3</v>
          </cell>
          <cell r="F252">
            <v>63.105732743416219</v>
          </cell>
        </row>
        <row r="253">
          <cell r="A253">
            <v>252</v>
          </cell>
          <cell r="B253">
            <v>35627.964421967001</v>
          </cell>
          <cell r="C253">
            <v>35.627964421967</v>
          </cell>
          <cell r="D253">
            <v>1.212120427938996E-3</v>
          </cell>
          <cell r="E253">
            <v>2.7610244004198686E-3</v>
          </cell>
          <cell r="F253">
            <v>35.630725446367421</v>
          </cell>
        </row>
        <row r="254">
          <cell r="A254">
            <v>253</v>
          </cell>
          <cell r="B254">
            <v>43015.042327857991</v>
          </cell>
          <cell r="C254">
            <v>43.015042327857991</v>
          </cell>
          <cell r="D254">
            <v>1.4634406528740624E-3</v>
          </cell>
          <cell r="E254">
            <v>3.3334933213047262E-3</v>
          </cell>
          <cell r="F254">
            <v>43.018375821179298</v>
          </cell>
        </row>
        <row r="255">
          <cell r="A255">
            <v>254</v>
          </cell>
          <cell r="B255">
            <v>51175.128071286017</v>
          </cell>
          <cell r="C255">
            <v>51.175128071286018</v>
          </cell>
          <cell r="D255">
            <v>1.7410598428506984E-3</v>
          </cell>
          <cell r="E255">
            <v>3.9658672503982374E-3</v>
          </cell>
          <cell r="F255">
            <v>51.179093938536418</v>
          </cell>
        </row>
        <row r="256">
          <cell r="A256">
            <v>255</v>
          </cell>
          <cell r="B256">
            <v>53013.92545690202</v>
          </cell>
          <cell r="C256">
            <v>53.013925456902022</v>
          </cell>
          <cell r="D256">
            <v>1.8036186757817135E-3</v>
          </cell>
          <cell r="E256">
            <v>4.1083666755403533E-3</v>
          </cell>
          <cell r="F256">
            <v>53.018033823577561</v>
          </cell>
        </row>
        <row r="257">
          <cell r="A257">
            <v>256</v>
          </cell>
          <cell r="B257">
            <v>33436.163530851001</v>
          </cell>
          <cell r="C257">
            <v>33.436163530851005</v>
          </cell>
          <cell r="D257">
            <v>1.1375518502164208E-3</v>
          </cell>
          <cell r="E257">
            <v>2.5911686188893907E-3</v>
          </cell>
          <cell r="F257">
            <v>33.438754699469897</v>
          </cell>
        </row>
        <row r="258">
          <cell r="A258">
            <v>257</v>
          </cell>
          <cell r="B258">
            <v>57458.432886636001</v>
          </cell>
          <cell r="C258">
            <v>57.458432886636004</v>
          </cell>
          <cell r="D258">
            <v>1.954827938929669E-3</v>
          </cell>
          <cell r="E258">
            <v>4.4527981820952659E-3</v>
          </cell>
          <cell r="F258">
            <v>57.462885684818097</v>
          </cell>
        </row>
        <row r="259">
          <cell r="A259">
            <v>258</v>
          </cell>
          <cell r="B259">
            <v>52271.145549798988</v>
          </cell>
          <cell r="C259">
            <v>52.271145549798987</v>
          </cell>
          <cell r="D259">
            <v>1.7783481133606086E-3</v>
          </cell>
          <cell r="E259">
            <v>4.0508042107482694E-3</v>
          </cell>
          <cell r="F259">
            <v>52.275196354009736</v>
          </cell>
        </row>
        <row r="260">
          <cell r="A260">
            <v>259</v>
          </cell>
          <cell r="B260">
            <v>77886.941329645968</v>
          </cell>
          <cell r="C260">
            <v>77.886941329645964</v>
          </cell>
          <cell r="D260">
            <v>2.6498385239528571E-3</v>
          </cell>
          <cell r="E260">
            <v>6.035925682934388E-3</v>
          </cell>
          <cell r="F260">
            <v>77.892977255328901</v>
          </cell>
        </row>
        <row r="261">
          <cell r="A261">
            <v>260</v>
          </cell>
          <cell r="B261">
            <v>32298.095236861005</v>
          </cell>
          <cell r="C261">
            <v>32.298095236861002</v>
          </cell>
          <cell r="D261">
            <v>1.0988329435958554E-3</v>
          </cell>
          <cell r="E261">
            <v>2.5029728889331428E-3</v>
          </cell>
          <cell r="F261">
            <v>32.300598209749936</v>
          </cell>
        </row>
        <row r="262">
          <cell r="A262">
            <v>261</v>
          </cell>
          <cell r="B262">
            <v>34939.481675282987</v>
          </cell>
          <cell r="C262">
            <v>34.939481675282984</v>
          </cell>
          <cell r="D262">
            <v>1.1886971419029096E-3</v>
          </cell>
          <cell r="E262">
            <v>2.707669747868049E-3</v>
          </cell>
          <cell r="F262">
            <v>34.942189345030854</v>
          </cell>
        </row>
        <row r="263">
          <cell r="A263">
            <v>262</v>
          </cell>
          <cell r="B263">
            <v>38639.567419613995</v>
          </cell>
          <cell r="C263">
            <v>38.639567419613996</v>
          </cell>
          <cell r="D263">
            <v>1.3145799867017615E-3</v>
          </cell>
          <cell r="E263">
            <v>2.9944115583949728E-3</v>
          </cell>
          <cell r="F263">
            <v>38.642561831172394</v>
          </cell>
        </row>
        <row r="264">
          <cell r="A264">
            <v>263</v>
          </cell>
          <cell r="B264">
            <v>48871.02154474103</v>
          </cell>
          <cell r="C264">
            <v>48.871021544741033</v>
          </cell>
          <cell r="D264">
            <v>1.6626704474899362E-3</v>
          </cell>
          <cell r="E264">
            <v>3.7873082323861113E-3</v>
          </cell>
          <cell r="F264">
            <v>48.874808852973416</v>
          </cell>
        </row>
        <row r="265">
          <cell r="A265">
            <v>264</v>
          </cell>
          <cell r="B265">
            <v>67651.938715919037</v>
          </cell>
          <cell r="C265">
            <v>67.651938715919044</v>
          </cell>
          <cell r="D265">
            <v>2.3016273378976063E-3</v>
          </cell>
          <cell r="E265">
            <v>5.2427540153036235E-3</v>
          </cell>
          <cell r="F265">
            <v>67.657181469934343</v>
          </cell>
        </row>
        <row r="266">
          <cell r="A266">
            <v>265</v>
          </cell>
          <cell r="B266">
            <v>17454.158388660006</v>
          </cell>
          <cell r="C266">
            <v>17.454158388660005</v>
          </cell>
          <cell r="D266">
            <v>5.9381843107301341E-4</v>
          </cell>
          <cell r="E266">
            <v>1.3526272966122718E-3</v>
          </cell>
          <cell r="F266">
            <v>17.455511015956617</v>
          </cell>
        </row>
        <row r="267">
          <cell r="A267">
            <v>266</v>
          </cell>
          <cell r="B267">
            <v>24364.390553483994</v>
          </cell>
          <cell r="C267">
            <v>24.364390553483993</v>
          </cell>
          <cell r="D267">
            <v>8.2891559995925735E-4</v>
          </cell>
          <cell r="E267">
            <v>1.8881425843698168E-3</v>
          </cell>
          <cell r="F267">
            <v>24.366278696068363</v>
          </cell>
        </row>
        <row r="268">
          <cell r="A268">
            <v>267</v>
          </cell>
          <cell r="B268">
            <v>24228.466084494008</v>
          </cell>
          <cell r="C268">
            <v>24.228466084494009</v>
          </cell>
          <cell r="D268">
            <v>8.2429123176442623E-4</v>
          </cell>
          <cell r="E268">
            <v>1.8776089829815753E-3</v>
          </cell>
          <cell r="F268">
            <v>24.230343693476989</v>
          </cell>
        </row>
        <row r="269">
          <cell r="A269">
            <v>268</v>
          </cell>
          <cell r="B269">
            <v>79734.853998672988</v>
          </cell>
          <cell r="C269">
            <v>79.734853998672989</v>
          </cell>
          <cell r="D269">
            <v>2.7127074734287888E-3</v>
          </cell>
          <cell r="E269">
            <v>6.1791315059951868E-3</v>
          </cell>
          <cell r="F269">
            <v>79.741033130178991</v>
          </cell>
        </row>
        <row r="270">
          <cell r="A270">
            <v>269</v>
          </cell>
          <cell r="B270">
            <v>106385.55455233403</v>
          </cell>
          <cell r="C270">
            <v>106.38555455233403</v>
          </cell>
          <cell r="D270">
            <v>3.6194070024105846E-3</v>
          </cell>
          <cell r="E270">
            <v>8.2444539489347698E-3</v>
          </cell>
          <cell r="F270">
            <v>106.39379900628296</v>
          </cell>
        </row>
        <row r="271">
          <cell r="A271">
            <v>270</v>
          </cell>
          <cell r="B271">
            <v>37366.085400370008</v>
          </cell>
          <cell r="C271">
            <v>37.366085400370011</v>
          </cell>
          <cell r="D271">
            <v>1.2712540882065082E-3</v>
          </cell>
          <cell r="E271">
            <v>2.8957218076423111E-3</v>
          </cell>
          <cell r="F271">
            <v>37.368981122177651</v>
          </cell>
        </row>
        <row r="272">
          <cell r="A272">
            <v>271</v>
          </cell>
          <cell r="B272">
            <v>104712.12642501801</v>
          </cell>
          <cell r="C272">
            <v>104.71212642501801</v>
          </cell>
          <cell r="D272">
            <v>3.5624742965791843E-3</v>
          </cell>
          <cell r="E272">
            <v>8.1147699783001848E-3</v>
          </cell>
          <cell r="F272">
            <v>104.72024119499632</v>
          </cell>
        </row>
        <row r="273">
          <cell r="A273">
            <v>272</v>
          </cell>
          <cell r="B273">
            <v>40632.137967786002</v>
          </cell>
          <cell r="C273">
            <v>40.632137967786001</v>
          </cell>
          <cell r="D273">
            <v>1.382370428977485E-3</v>
          </cell>
          <cell r="E273">
            <v>3.1488277871163876E-3</v>
          </cell>
          <cell r="F273">
            <v>40.635286795573116</v>
          </cell>
        </row>
        <row r="274">
          <cell r="A274">
            <v>273</v>
          </cell>
          <cell r="B274">
            <v>27486.015038354002</v>
          </cell>
          <cell r="C274">
            <v>27.486015038354001</v>
          </cell>
          <cell r="D274">
            <v>9.3511826597888906E-4</v>
          </cell>
          <cell r="E274">
            <v>2.1300559664983814E-3</v>
          </cell>
          <cell r="F274">
            <v>27.488145094320501</v>
          </cell>
        </row>
        <row r="275">
          <cell r="A275">
            <v>274</v>
          </cell>
          <cell r="B275">
            <v>65990.913501853996</v>
          </cell>
          <cell r="C275">
            <v>65.990913501853996</v>
          </cell>
          <cell r="D275">
            <v>2.2451165990452731E-3</v>
          </cell>
          <cell r="E275">
            <v>5.1140312207193055E-3</v>
          </cell>
          <cell r="F275">
            <v>65.996027533074709</v>
          </cell>
        </row>
        <row r="276">
          <cell r="A276">
            <v>275</v>
          </cell>
          <cell r="B276">
            <v>31887.613725765004</v>
          </cell>
          <cell r="C276">
            <v>31.887613725765004</v>
          </cell>
          <cell r="D276">
            <v>1.084867704970436E-3</v>
          </cell>
          <cell r="E276">
            <v>2.4711622175561817E-3</v>
          </cell>
          <cell r="F276">
            <v>31.89008488798256</v>
          </cell>
        </row>
        <row r="277">
          <cell r="A277">
            <v>276</v>
          </cell>
          <cell r="B277">
            <v>46579.617991899991</v>
          </cell>
          <cell r="C277">
            <v>46.579617991899994</v>
          </cell>
          <cell r="D277">
            <v>1.5847132276455677E-3</v>
          </cell>
          <cell r="E277">
            <v>3.6097336439063353E-3</v>
          </cell>
          <cell r="F277">
            <v>46.5832277255439</v>
          </cell>
        </row>
        <row r="278">
          <cell r="A278">
            <v>277</v>
          </cell>
          <cell r="B278">
            <v>17281.889873164004</v>
          </cell>
          <cell r="C278">
            <v>17.281889873164005</v>
          </cell>
          <cell r="D278">
            <v>5.8795758019053403E-4</v>
          </cell>
          <cell r="E278">
            <v>1.3392771773330656E-3</v>
          </cell>
          <cell r="F278">
            <v>17.283229150341338</v>
          </cell>
        </row>
        <row r="279">
          <cell r="A279">
            <v>278</v>
          </cell>
          <cell r="B279">
            <v>25556.104644327996</v>
          </cell>
          <cell r="C279">
            <v>25.556104644327995</v>
          </cell>
          <cell r="D279">
            <v>8.6945962253283252E-4</v>
          </cell>
          <cell r="E279">
            <v>1.9804956485015347E-3</v>
          </cell>
          <cell r="F279">
            <v>25.558085139976498</v>
          </cell>
        </row>
        <row r="280">
          <cell r="A280">
            <v>279</v>
          </cell>
          <cell r="B280">
            <v>60866.86323025803</v>
          </cell>
          <cell r="C280">
            <v>60.866863230258033</v>
          </cell>
          <cell r="D280">
            <v>2.0707881997455825E-3</v>
          </cell>
          <cell r="E280">
            <v>4.7169378683937493E-3</v>
          </cell>
          <cell r="F280">
            <v>60.871580168126428</v>
          </cell>
        </row>
        <row r="281">
          <cell r="A281">
            <v>280</v>
          </cell>
          <cell r="B281">
            <v>43099.445585317997</v>
          </cell>
          <cell r="C281">
            <v>43.099445585317994</v>
          </cell>
          <cell r="D281">
            <v>1.46631218691233E-3</v>
          </cell>
          <cell r="E281">
            <v>3.3400342353620644E-3</v>
          </cell>
          <cell r="F281">
            <v>43.102785619553359</v>
          </cell>
        </row>
        <row r="282">
          <cell r="A282">
            <v>281</v>
          </cell>
          <cell r="B282">
            <v>19587.810669138998</v>
          </cell>
          <cell r="C282">
            <v>19.587810669138999</v>
          </cell>
          <cell r="D282">
            <v>6.664086999038822E-4</v>
          </cell>
          <cell r="E282">
            <v>1.5179767939521131E-3</v>
          </cell>
          <cell r="F282">
            <v>19.589328645932952</v>
          </cell>
        </row>
        <row r="283">
          <cell r="A283">
            <v>282</v>
          </cell>
          <cell r="B283">
            <v>7068.4801064739995</v>
          </cell>
          <cell r="C283">
            <v>7.0684801064739995</v>
          </cell>
          <cell r="D283">
            <v>2.4048101738461652E-4</v>
          </cell>
          <cell r="E283">
            <v>5.4777886877601376E-4</v>
          </cell>
          <cell r="F283">
            <v>7.0690278853427753</v>
          </cell>
        </row>
        <row r="284">
          <cell r="A284">
            <v>283</v>
          </cell>
          <cell r="B284">
            <v>37392.292480151002</v>
          </cell>
          <cell r="C284">
            <v>37.392292480150999</v>
          </cell>
          <cell r="D284">
            <v>1.2721456950460944E-3</v>
          </cell>
          <cell r="E284">
            <v>2.8977527512539657E-3</v>
          </cell>
          <cell r="F284">
            <v>37.395190232902252</v>
          </cell>
        </row>
        <row r="285">
          <cell r="A285">
            <v>284</v>
          </cell>
          <cell r="B285">
            <v>30094.198974952993</v>
          </cell>
          <cell r="C285">
            <v>30.094198974952992</v>
          </cell>
          <cell r="D285">
            <v>1.0238528619813693E-3</v>
          </cell>
          <cell r="E285">
            <v>2.3321797646599428E-3</v>
          </cell>
          <cell r="F285">
            <v>30.096531154717653</v>
          </cell>
        </row>
        <row r="286">
          <cell r="A286">
            <v>285</v>
          </cell>
          <cell r="B286">
            <v>59085.681125510986</v>
          </cell>
          <cell r="C286">
            <v>59.085681125510987</v>
          </cell>
          <cell r="D286">
            <v>2.0101895309731365E-3</v>
          </cell>
          <cell r="E286">
            <v>4.5789033965235116E-3</v>
          </cell>
          <cell r="F286">
            <v>59.090260028907508</v>
          </cell>
        </row>
        <row r="287">
          <cell r="A287">
            <v>286</v>
          </cell>
          <cell r="B287">
            <v>94836.673520347016</v>
          </cell>
          <cell r="C287">
            <v>94.83667352034702</v>
          </cell>
          <cell r="D287">
            <v>3.2264955676479081E-3</v>
          </cell>
          <cell r="E287">
            <v>7.3494619715878395E-3</v>
          </cell>
          <cell r="F287">
            <v>94.844022982318606</v>
          </cell>
        </row>
        <row r="288">
          <cell r="A288">
            <v>287</v>
          </cell>
          <cell r="B288">
            <v>51934.567159793987</v>
          </cell>
          <cell r="C288">
            <v>51.934567159793986</v>
          </cell>
          <cell r="D288">
            <v>1.7668971773122852E-3</v>
          </cell>
          <cell r="E288">
            <v>4.0247207349579745E-3</v>
          </cell>
          <cell r="F288">
            <v>51.938591880528946</v>
          </cell>
        </row>
        <row r="289">
          <cell r="A289">
            <v>288</v>
          </cell>
          <cell r="B289">
            <v>60339.882017448996</v>
          </cell>
          <cell r="C289">
            <v>60.339882017448993</v>
          </cell>
          <cell r="D289">
            <v>2.0528594546278273E-3</v>
          </cell>
          <cell r="E289">
            <v>4.6760989372132888E-3</v>
          </cell>
          <cell r="F289">
            <v>60.344558116386203</v>
          </cell>
        </row>
        <row r="290">
          <cell r="A290">
            <v>289</v>
          </cell>
          <cell r="B290">
            <v>42148.800367838994</v>
          </cell>
          <cell r="C290">
            <v>42.148800367838994</v>
          </cell>
          <cell r="D290">
            <v>1.4339697136185616E-3</v>
          </cell>
          <cell r="E290">
            <v>3.266363042404893E-3</v>
          </cell>
          <cell r="F290">
            <v>42.152066730881401</v>
          </cell>
        </row>
        <row r="291">
          <cell r="A291">
            <v>290</v>
          </cell>
          <cell r="B291">
            <v>43168.987699860998</v>
          </cell>
          <cell r="C291">
            <v>43.168987699860999</v>
          </cell>
          <cell r="D291">
            <v>1.4686781210600491E-3</v>
          </cell>
          <cell r="E291">
            <v>3.3454234704257337E-3</v>
          </cell>
          <cell r="F291">
            <v>43.172333123331427</v>
          </cell>
        </row>
        <row r="292">
          <cell r="A292">
            <v>291</v>
          </cell>
          <cell r="B292">
            <v>55973.194371840014</v>
          </cell>
          <cell r="C292">
            <v>55.973194371840016</v>
          </cell>
          <cell r="D292">
            <v>1.9042977452081325E-3</v>
          </cell>
          <cell r="E292">
            <v>4.3376981519272018E-3</v>
          </cell>
          <cell r="F292">
            <v>55.977532069991945</v>
          </cell>
        </row>
        <row r="293">
          <cell r="A293">
            <v>292</v>
          </cell>
          <cell r="B293">
            <v>18221.243404621004</v>
          </cell>
          <cell r="C293">
            <v>18.221243404621003</v>
          </cell>
          <cell r="D293">
            <v>6.1991589223582273E-4</v>
          </cell>
          <cell r="E293">
            <v>1.4120733098949988E-3</v>
          </cell>
          <cell r="F293">
            <v>18.222655477930896</v>
          </cell>
        </row>
        <row r="294">
          <cell r="A294">
            <v>293</v>
          </cell>
          <cell r="B294">
            <v>36283.205488169006</v>
          </cell>
          <cell r="C294">
            <v>36.283205488169003</v>
          </cell>
          <cell r="D294">
            <v>1.234412778749762E-3</v>
          </cell>
          <cell r="E294">
            <v>2.8118029560093489E-3</v>
          </cell>
          <cell r="F294">
            <v>36.286017291125013</v>
          </cell>
        </row>
        <row r="295">
          <cell r="A295">
            <v>294</v>
          </cell>
          <cell r="B295">
            <v>41658.139126889007</v>
          </cell>
          <cell r="C295">
            <v>41.658139126889004</v>
          </cell>
          <cell r="D295">
            <v>1.4172766321303954E-3</v>
          </cell>
          <cell r="E295">
            <v>3.2283387634267787E-3</v>
          </cell>
          <cell r="F295">
            <v>41.661367465652432</v>
          </cell>
        </row>
        <row r="296">
          <cell r="A296">
            <v>295</v>
          </cell>
          <cell r="B296">
            <v>50457.008983675994</v>
          </cell>
          <cell r="C296">
            <v>50.457008983675998</v>
          </cell>
          <cell r="D296">
            <v>1.716628281016974E-3</v>
          </cell>
          <cell r="E296">
            <v>3.9102159002448716E-3</v>
          </cell>
          <cell r="F296">
            <v>50.460919199576246</v>
          </cell>
        </row>
        <row r="297">
          <cell r="A297">
            <v>296</v>
          </cell>
          <cell r="B297">
            <v>50140.387278995004</v>
          </cell>
          <cell r="C297">
            <v>50.140387278995007</v>
          </cell>
          <cell r="D297">
            <v>1.7058563033752745E-3</v>
          </cell>
          <cell r="E297">
            <v>3.8856789875553631E-3</v>
          </cell>
          <cell r="F297">
            <v>50.144272957982565</v>
          </cell>
        </row>
        <row r="298">
          <cell r="A298">
            <v>297</v>
          </cell>
          <cell r="B298">
            <v>63931.725750041034</v>
          </cell>
          <cell r="C298">
            <v>63.931725750041032</v>
          </cell>
          <cell r="D298">
            <v>2.1750597327766146E-3</v>
          </cell>
          <cell r="E298">
            <v>4.9544524258023593E-3</v>
          </cell>
          <cell r="F298">
            <v>63.936680202466832</v>
          </cell>
        </row>
        <row r="299">
          <cell r="A299">
            <v>298</v>
          </cell>
          <cell r="B299">
            <v>74301.130411706006</v>
          </cell>
          <cell r="C299">
            <v>74.301130411706012</v>
          </cell>
          <cell r="D299">
            <v>2.5278434918234931E-3</v>
          </cell>
          <cell r="E299">
            <v>5.7580397132936459E-3</v>
          </cell>
          <cell r="F299">
            <v>74.306888451419312</v>
          </cell>
        </row>
        <row r="300">
          <cell r="A300">
            <v>299</v>
          </cell>
          <cell r="B300">
            <v>81890.758034358063</v>
          </cell>
          <cell r="C300">
            <v>81.890758034358058</v>
          </cell>
          <cell r="D300">
            <v>2.7860547826205192E-3</v>
          </cell>
          <cell r="E300">
            <v>6.3462054251501084E-3</v>
          </cell>
          <cell r="F300">
            <v>81.897104239783204</v>
          </cell>
        </row>
        <row r="301">
          <cell r="A301">
            <v>300</v>
          </cell>
          <cell r="B301">
            <v>102986.89394841103</v>
          </cell>
          <cell r="C301">
            <v>102.98689394841104</v>
          </cell>
          <cell r="D301">
            <v>3.5037791237909868E-3</v>
          </cell>
          <cell r="E301">
            <v>7.9810713782933959E-3</v>
          </cell>
          <cell r="F301">
            <v>102.99487501978933</v>
          </cell>
        </row>
        <row r="302">
          <cell r="A302">
            <v>301</v>
          </cell>
          <cell r="B302">
            <v>113021.57966657504</v>
          </cell>
          <cell r="C302">
            <v>113.02157966657504</v>
          </cell>
          <cell r="D302">
            <v>3.845175208138563E-3</v>
          </cell>
          <cell r="E302">
            <v>8.7587192896434185E-3</v>
          </cell>
          <cell r="F302">
            <v>113.03033838586468</v>
          </cell>
        </row>
        <row r="303">
          <cell r="A303">
            <v>302</v>
          </cell>
          <cell r="B303">
            <v>10628.189844815</v>
          </cell>
          <cell r="C303">
            <v>10.628189844815001</v>
          </cell>
          <cell r="D303">
            <v>3.6158804556824599E-4</v>
          </cell>
          <cell r="E303">
            <v>8.2364210164462639E-4</v>
          </cell>
          <cell r="F303">
            <v>10.629013486916646</v>
          </cell>
        </row>
        <row r="304">
          <cell r="A304">
            <v>303</v>
          </cell>
          <cell r="B304">
            <v>15245.94408902</v>
          </cell>
          <cell r="C304">
            <v>15.24594408902</v>
          </cell>
          <cell r="D304">
            <v>5.1869144289710912E-4</v>
          </cell>
          <cell r="E304">
            <v>1.1814995417270399E-3</v>
          </cell>
          <cell r="F304">
            <v>15.247125588561728</v>
          </cell>
        </row>
        <row r="305">
          <cell r="A305">
            <v>304</v>
          </cell>
          <cell r="B305">
            <v>14949.162691889005</v>
          </cell>
          <cell r="C305">
            <v>14.949162691889006</v>
          </cell>
          <cell r="D305">
            <v>5.0859446430371648E-4</v>
          </cell>
          <cell r="E305">
            <v>1.1585001733274199E-3</v>
          </cell>
          <cell r="F305">
            <v>14.950321192062333</v>
          </cell>
        </row>
        <row r="306">
          <cell r="A306">
            <v>305</v>
          </cell>
          <cell r="B306">
            <v>18754.579874931002</v>
          </cell>
          <cell r="C306">
            <v>18.754579874931</v>
          </cell>
          <cell r="D306">
            <v>6.3806085339529429E-4</v>
          </cell>
          <cell r="E306">
            <v>1.4534047480518129E-3</v>
          </cell>
          <cell r="F306">
            <v>18.756033279679052</v>
          </cell>
        </row>
        <row r="307">
          <cell r="A307">
            <v>306</v>
          </cell>
          <cell r="B307">
            <v>21534.200814572992</v>
          </cell>
          <cell r="C307">
            <v>21.534200814572991</v>
          </cell>
          <cell r="D307">
            <v>7.3262801089446614E-4</v>
          </cell>
          <cell r="E307">
            <v>1.6688142266112348E-3</v>
          </cell>
          <cell r="F307">
            <v>21.535869628799603</v>
          </cell>
        </row>
        <row r="308">
          <cell r="A308">
            <v>307</v>
          </cell>
          <cell r="B308">
            <v>23182.794800288004</v>
          </cell>
          <cell r="C308">
            <v>23.182794800288004</v>
          </cell>
          <cell r="D308">
            <v>7.8871581944269897E-4</v>
          </cell>
          <cell r="E308">
            <v>1.796573650838629E-3</v>
          </cell>
          <cell r="F308">
            <v>23.184591373938844</v>
          </cell>
        </row>
        <row r="309">
          <cell r="A309">
            <v>308</v>
          </cell>
          <cell r="B309">
            <v>48847.005608397994</v>
          </cell>
          <cell r="C309">
            <v>48.847005608397993</v>
          </cell>
          <cell r="D309">
            <v>1.6618533868604625E-3</v>
          </cell>
          <cell r="E309">
            <v>3.7854470936060027E-3</v>
          </cell>
          <cell r="F309">
            <v>48.850791055491598</v>
          </cell>
        </row>
        <row r="310">
          <cell r="A310">
            <v>309</v>
          </cell>
          <cell r="B310">
            <v>28223.796327794</v>
          </cell>
          <cell r="C310">
            <v>28.223796327793998</v>
          </cell>
          <cell r="D310">
            <v>9.6021876741898848E-4</v>
          </cell>
          <cell r="E310">
            <v>2.1872310584624089E-3</v>
          </cell>
          <cell r="F310">
            <v>28.225983558852462</v>
          </cell>
        </row>
        <row r="311">
          <cell r="A311">
            <v>310</v>
          </cell>
          <cell r="B311">
            <v>109305.00757753501</v>
          </cell>
          <cell r="C311">
            <v>109.30500757753501</v>
          </cell>
          <cell r="D311">
            <v>3.7187314714805194E-3</v>
          </cell>
          <cell r="E311">
            <v>8.4706998534998246E-3</v>
          </cell>
          <cell r="F311">
            <v>109.31347827738851</v>
          </cell>
        </row>
        <row r="312">
          <cell r="A312">
            <v>311</v>
          </cell>
          <cell r="B312">
            <v>106531.55941929499</v>
          </cell>
          <cell r="C312">
            <v>106.53155941929499</v>
          </cell>
          <cell r="D312">
            <v>3.6243743218938381E-3</v>
          </cell>
          <cell r="E312">
            <v>8.2557687407506814E-3</v>
          </cell>
          <cell r="F312">
            <v>106.53981518803575</v>
          </cell>
        </row>
        <row r="313">
          <cell r="A313">
            <v>312</v>
          </cell>
          <cell r="B313">
            <v>55600.865583876999</v>
          </cell>
          <cell r="C313">
            <v>55.600865583877003</v>
          </cell>
          <cell r="D313">
            <v>1.8916305233468277E-3</v>
          </cell>
          <cell r="E313">
            <v>4.3088441636283141E-3</v>
          </cell>
          <cell r="F313">
            <v>55.605174428040634</v>
          </cell>
        </row>
        <row r="314">
          <cell r="A314">
            <v>313</v>
          </cell>
          <cell r="B314">
            <v>15251.463289342</v>
          </cell>
          <cell r="C314">
            <v>15.251463289342</v>
          </cell>
          <cell r="D314">
            <v>5.1887921493417948E-4</v>
          </cell>
          <cell r="E314">
            <v>1.1819272576240069E-3</v>
          </cell>
          <cell r="F314">
            <v>15.252645216599625</v>
          </cell>
        </row>
        <row r="315">
          <cell r="A315">
            <v>314</v>
          </cell>
          <cell r="B315">
            <v>76460.341279258995</v>
          </cell>
          <cell r="C315">
            <v>76.460341279258998</v>
          </cell>
          <cell r="D315">
            <v>2.601303304733129E-3</v>
          </cell>
          <cell r="E315">
            <v>5.9253698986603352E-3</v>
          </cell>
          <cell r="F315">
            <v>76.46626664915766</v>
          </cell>
        </row>
        <row r="316">
          <cell r="A316">
            <v>315</v>
          </cell>
          <cell r="B316">
            <v>26203.085815818999</v>
          </cell>
          <cell r="C316">
            <v>26.203085815818998</v>
          </cell>
          <cell r="D316">
            <v>8.9147095849264463E-4</v>
          </cell>
          <cell r="E316">
            <v>2.0306340953670956E-3</v>
          </cell>
          <cell r="F316">
            <v>26.205116449914364</v>
          </cell>
        </row>
        <row r="317">
          <cell r="A317">
            <v>316</v>
          </cell>
          <cell r="B317">
            <v>28061.589907368005</v>
          </cell>
          <cell r="C317">
            <v>28.061589907368006</v>
          </cell>
          <cell r="D317">
            <v>9.5470024513091801E-4</v>
          </cell>
          <cell r="E317">
            <v>2.1746607112094292E-3</v>
          </cell>
          <cell r="F317">
            <v>28.063764568079215</v>
          </cell>
        </row>
        <row r="318">
          <cell r="A318">
            <v>317</v>
          </cell>
          <cell r="B318">
            <v>85736.871486930977</v>
          </cell>
          <cell r="C318">
            <v>85.73687148693098</v>
          </cell>
          <cell r="D318">
            <v>2.9169057239995955E-3</v>
          </cell>
          <cell r="E318">
            <v>6.6442637976006401E-3</v>
          </cell>
          <cell r="F318">
            <v>85.743515750728577</v>
          </cell>
        </row>
        <row r="319">
          <cell r="A319">
            <v>318</v>
          </cell>
          <cell r="B319">
            <v>71402.422990614999</v>
          </cell>
          <cell r="C319">
            <v>71.402422990614994</v>
          </cell>
          <cell r="D319">
            <v>2.4292248214411788E-3</v>
          </cell>
          <cell r="E319">
            <v>5.5334015098722957E-3</v>
          </cell>
          <cell r="F319">
            <v>71.407956392124873</v>
          </cell>
        </row>
        <row r="320">
          <cell r="A320">
            <v>319</v>
          </cell>
          <cell r="B320">
            <v>71794.02036448197</v>
          </cell>
          <cell r="C320">
            <v>71.794020364481966</v>
          </cell>
          <cell r="D320">
            <v>2.4425475914644575E-3</v>
          </cell>
          <cell r="E320">
            <v>5.5637487363256943E-3</v>
          </cell>
          <cell r="F320">
            <v>71.799584113218287</v>
          </cell>
        </row>
        <row r="321">
          <cell r="A321">
            <v>320</v>
          </cell>
          <cell r="B321">
            <v>105188.60724194399</v>
          </cell>
          <cell r="C321">
            <v>105.18860724194398</v>
          </cell>
          <cell r="D321">
            <v>3.5786849373240968E-3</v>
          </cell>
          <cell r="E321">
            <v>8.1516953312696476E-3</v>
          </cell>
          <cell r="F321">
            <v>105.19675893727525</v>
          </cell>
        </row>
        <row r="322">
          <cell r="A322">
            <v>321</v>
          </cell>
          <cell r="B322">
            <v>42484.082153759002</v>
          </cell>
          <cell r="C322">
            <v>42.484082153759005</v>
          </cell>
          <cell r="D322">
            <v>1.4453765371186698E-3</v>
          </cell>
          <cell r="E322">
            <v>3.292346036577042E-3</v>
          </cell>
          <cell r="F322">
            <v>42.487374499795578</v>
          </cell>
        </row>
        <row r="323">
          <cell r="A323">
            <v>322</v>
          </cell>
          <cell r="B323">
            <v>70884.423256010996</v>
          </cell>
          <cell r="C323">
            <v>70.88442325601099</v>
          </cell>
          <cell r="D323">
            <v>2.4116016406008677E-3</v>
          </cell>
          <cell r="E323">
            <v>5.493258607243515E-3</v>
          </cell>
          <cell r="F323">
            <v>70.889916514618236</v>
          </cell>
        </row>
        <row r="324">
          <cell r="A324">
            <v>323</v>
          </cell>
          <cell r="B324">
            <v>113002.158656325</v>
          </cell>
          <cell r="C324">
            <v>113.00215865632501</v>
          </cell>
          <cell r="D324">
            <v>3.844514474256142E-3</v>
          </cell>
          <cell r="E324">
            <v>8.7572142392131989E-3</v>
          </cell>
          <cell r="F324">
            <v>113.01091587056422</v>
          </cell>
        </row>
        <row r="325">
          <cell r="A325">
            <v>324</v>
          </cell>
          <cell r="B325">
            <v>86674.987539217938</v>
          </cell>
          <cell r="C325">
            <v>86.674987539217938</v>
          </cell>
          <cell r="D325">
            <v>2.948821935020998E-3</v>
          </cell>
          <cell r="E325">
            <v>6.7169640304882896E-3</v>
          </cell>
          <cell r="F325">
            <v>86.681704503248426</v>
          </cell>
        </row>
        <row r="326">
          <cell r="A326">
            <v>325</v>
          </cell>
          <cell r="B326">
            <v>92678.809257744098</v>
          </cell>
          <cell r="C326">
            <v>92.678809257744092</v>
          </cell>
          <cell r="D326">
            <v>3.1530815683960215E-3</v>
          </cell>
          <cell r="E326">
            <v>7.1822361427058713E-3</v>
          </cell>
          <cell r="F326">
            <v>92.685991493886803</v>
          </cell>
        </row>
        <row r="327">
          <cell r="A327">
            <v>326</v>
          </cell>
          <cell r="B327">
            <v>16394.884796193008</v>
          </cell>
          <cell r="C327">
            <v>16.394884796193008</v>
          </cell>
          <cell r="D327">
            <v>5.577802464324695E-4</v>
          </cell>
          <cell r="E327">
            <v>1.2705378401144838E-3</v>
          </cell>
          <cell r="F327">
            <v>16.396155334033121</v>
          </cell>
        </row>
        <row r="328">
          <cell r="A328">
            <v>327</v>
          </cell>
          <cell r="B328">
            <v>22935.124544651997</v>
          </cell>
          <cell r="C328">
            <v>22.935124544651998</v>
          </cell>
          <cell r="D328">
            <v>7.8028968056219144E-4</v>
          </cell>
          <cell r="E328">
            <v>1.7773801990048326E-3</v>
          </cell>
          <cell r="F328">
            <v>22.936901924851004</v>
          </cell>
        </row>
        <row r="329">
          <cell r="A329">
            <v>328</v>
          </cell>
          <cell r="B329">
            <v>28885.079334312999</v>
          </cell>
          <cell r="C329">
            <v>28.885079334312998</v>
          </cell>
          <cell r="D329">
            <v>9.827166747189179E-4</v>
          </cell>
          <cell r="E329">
            <v>2.2384778402026601E-3</v>
          </cell>
          <cell r="F329">
            <v>28.887317812153199</v>
          </cell>
        </row>
        <row r="330">
          <cell r="A330">
            <v>329</v>
          </cell>
          <cell r="B330">
            <v>48108.86564703803</v>
          </cell>
          <cell r="C330">
            <v>48.10886564703803</v>
          </cell>
          <cell r="D330">
            <v>1.6367406828270302E-3</v>
          </cell>
          <cell r="E330">
            <v>3.7282442060061921E-3</v>
          </cell>
          <cell r="F330">
            <v>48.112593891244039</v>
          </cell>
        </row>
        <row r="331">
          <cell r="A331">
            <v>330</v>
          </cell>
          <cell r="B331">
            <v>19970.004407503002</v>
          </cell>
          <cell r="C331">
            <v>19.970004407503001</v>
          </cell>
          <cell r="D331">
            <v>6.7941154318211744E-4</v>
          </cell>
          <cell r="E331">
            <v>1.5475952763557856E-3</v>
          </cell>
          <cell r="F331">
            <v>19.971552002779358</v>
          </cell>
        </row>
        <row r="332">
          <cell r="A332">
            <v>331</v>
          </cell>
          <cell r="B332">
            <v>40051.945829815995</v>
          </cell>
          <cell r="C332">
            <v>40.051945829815992</v>
          </cell>
          <cell r="D332">
            <v>1.3626313629384094E-3</v>
          </cell>
          <cell r="E332">
            <v>3.1038652225731473E-3</v>
          </cell>
          <cell r="F332">
            <v>40.055049695038562</v>
          </cell>
        </row>
        <row r="333">
          <cell r="A333">
            <v>332</v>
          </cell>
          <cell r="B333">
            <v>67337.671300812988</v>
          </cell>
          <cell r="C333">
            <v>67.337671300812985</v>
          </cell>
          <cell r="D333">
            <v>2.2909354569589698E-3</v>
          </cell>
          <cell r="E333">
            <v>5.218399550617178E-3</v>
          </cell>
          <cell r="F333">
            <v>67.3428897003636</v>
          </cell>
        </row>
        <row r="334">
          <cell r="A334">
            <v>333</v>
          </cell>
          <cell r="B334">
            <v>26426.080898992994</v>
          </cell>
          <cell r="C334">
            <v>26.426080898992993</v>
          </cell>
          <cell r="D334">
            <v>8.9905760847477207E-4</v>
          </cell>
          <cell r="E334">
            <v>2.0479153202646212E-3</v>
          </cell>
          <cell r="F334">
            <v>26.428128814313258</v>
          </cell>
        </row>
        <row r="335">
          <cell r="A335">
            <v>334</v>
          </cell>
          <cell r="B335">
            <v>130992.35779609598</v>
          </cell>
          <cell r="C335">
            <v>130.99235779609597</v>
          </cell>
          <cell r="D335">
            <v>4.4565698704539082E-3</v>
          </cell>
          <cell r="E335">
            <v>1.0151382544902155E-2</v>
          </cell>
          <cell r="F335">
            <v>131.00250917864088</v>
          </cell>
        </row>
        <row r="336">
          <cell r="A336">
            <v>335</v>
          </cell>
          <cell r="B336">
            <v>55477.998032282987</v>
          </cell>
          <cell r="C336">
            <v>55.47799803228299</v>
          </cell>
          <cell r="D336">
            <v>1.8874503723998338E-3</v>
          </cell>
          <cell r="E336">
            <v>4.2993224209894971E-3</v>
          </cell>
          <cell r="F336">
            <v>55.482297354703981</v>
          </cell>
        </row>
        <row r="337">
          <cell r="A337">
            <v>336</v>
          </cell>
          <cell r="B337">
            <v>114302.41551782098</v>
          </cell>
          <cell r="C337">
            <v>114.30241551782098</v>
          </cell>
          <cell r="D337">
            <v>3.888751295779837E-3</v>
          </cell>
          <cell r="E337">
            <v>8.8579789328927013E-3</v>
          </cell>
          <cell r="F337">
            <v>114.31127349675387</v>
          </cell>
        </row>
        <row r="338">
          <cell r="A338">
            <v>337</v>
          </cell>
          <cell r="B338">
            <v>58130.317076622996</v>
          </cell>
          <cell r="C338">
            <v>58.130317076622994</v>
          </cell>
          <cell r="D338">
            <v>1.9776865154749611E-3</v>
          </cell>
          <cell r="E338">
            <v>4.504866513051234E-3</v>
          </cell>
          <cell r="F338">
            <v>58.134821943136046</v>
          </cell>
        </row>
        <row r="339">
          <cell r="A339">
            <v>338</v>
          </cell>
          <cell r="B339">
            <v>101059.87014731998</v>
          </cell>
          <cell r="C339">
            <v>101.05987014731997</v>
          </cell>
          <cell r="D339">
            <v>3.4382186868610856E-3</v>
          </cell>
          <cell r="E339">
            <v>7.8317347596758638E-3</v>
          </cell>
          <cell r="F339">
            <v>101.06770188207965</v>
          </cell>
        </row>
        <row r="340">
          <cell r="A340">
            <v>339</v>
          </cell>
          <cell r="B340">
            <v>148363.33824384602</v>
          </cell>
          <cell r="C340">
            <v>148.36333824384602</v>
          </cell>
          <cell r="D340">
            <v>5.0475584547207235E-3</v>
          </cell>
          <cell r="E340">
            <v>1.1497563884577088E-2</v>
          </cell>
          <cell r="F340">
            <v>148.37483580773059</v>
          </cell>
        </row>
        <row r="341">
          <cell r="A341">
            <v>340</v>
          </cell>
          <cell r="B341">
            <v>119081.90780775093</v>
          </cell>
          <cell r="C341">
            <v>119.08190780775094</v>
          </cell>
          <cell r="D341">
            <v>4.0513572805390748E-3</v>
          </cell>
          <cell r="E341">
            <v>9.2283704230666074E-3</v>
          </cell>
          <cell r="F341">
            <v>119.091136178174</v>
          </cell>
        </row>
        <row r="342">
          <cell r="A342">
            <v>341</v>
          </cell>
          <cell r="B342">
            <v>77250.131104635992</v>
          </cell>
          <cell r="C342">
            <v>77.250131104635997</v>
          </cell>
          <cell r="D342">
            <v>2.6281732198868441E-3</v>
          </cell>
          <cell r="E342">
            <v>5.9865754436429931E-3</v>
          </cell>
          <cell r="F342">
            <v>77.25611768007964</v>
          </cell>
        </row>
        <row r="343">
          <cell r="A343">
            <v>342</v>
          </cell>
          <cell r="B343">
            <v>101624.27320918496</v>
          </cell>
          <cell r="C343">
            <v>101.62427320918496</v>
          </cell>
          <cell r="D343">
            <v>3.4574205832359475E-3</v>
          </cell>
          <cell r="E343">
            <v>7.875473734123702E-3</v>
          </cell>
          <cell r="F343">
            <v>101.63214868291908</v>
          </cell>
        </row>
        <row r="344">
          <cell r="A344">
            <v>343</v>
          </cell>
          <cell r="B344">
            <v>13616.456152969009</v>
          </cell>
          <cell r="C344">
            <v>13.616456152969009</v>
          </cell>
          <cell r="D344">
            <v>4.6325365276757372E-4</v>
          </cell>
          <cell r="E344">
            <v>1.055220759747213E-3</v>
          </cell>
          <cell r="F344">
            <v>13.617511373728757</v>
          </cell>
        </row>
        <row r="345">
          <cell r="A345">
            <v>344</v>
          </cell>
          <cell r="B345">
            <v>20220.170088762996</v>
          </cell>
          <cell r="C345">
            <v>20.220170088762995</v>
          </cell>
          <cell r="D345">
            <v>6.8792258044018636E-4</v>
          </cell>
          <cell r="E345">
            <v>1.5669821136705953E-3</v>
          </cell>
          <cell r="F345">
            <v>20.221737070876664</v>
          </cell>
        </row>
        <row r="346">
          <cell r="A346">
            <v>345</v>
          </cell>
          <cell r="B346">
            <v>66804.637418255035</v>
          </cell>
          <cell r="C346">
            <v>66.804637418255041</v>
          </cell>
          <cell r="D346">
            <v>2.2728007903195882E-3</v>
          </cell>
          <cell r="E346">
            <v>5.1770915617979901E-3</v>
          </cell>
          <cell r="F346">
            <v>66.809814509816846</v>
          </cell>
        </row>
        <row r="347">
          <cell r="A347">
            <v>346</v>
          </cell>
          <cell r="B347">
            <v>26403.476286710014</v>
          </cell>
          <cell r="C347">
            <v>26.403476286710013</v>
          </cell>
          <cell r="D347">
            <v>8.9828856335085405E-4</v>
          </cell>
          <cell r="E347">
            <v>2.0461635534407816E-3</v>
          </cell>
          <cell r="F347">
            <v>26.405522450263454</v>
          </cell>
        </row>
        <row r="348">
          <cell r="A348">
            <v>347</v>
          </cell>
          <cell r="B348">
            <v>27661.213473839998</v>
          </cell>
          <cell r="C348">
            <v>27.661213473839997</v>
          </cell>
          <cell r="D348">
            <v>9.4107879743334942E-4</v>
          </cell>
          <cell r="E348">
            <v>2.1436331428299591E-3</v>
          </cell>
          <cell r="F348">
            <v>27.663357106982826</v>
          </cell>
        </row>
        <row r="349">
          <cell r="A349">
            <v>348</v>
          </cell>
          <cell r="B349">
            <v>50607.405640859986</v>
          </cell>
          <cell r="C349">
            <v>50.607405640859987</v>
          </cell>
          <cell r="D349">
            <v>1.7217450162395468E-3</v>
          </cell>
          <cell r="E349">
            <v>3.9218710381951766E-3</v>
          </cell>
          <cell r="F349">
            <v>50.611327511898182</v>
          </cell>
        </row>
        <row r="350">
          <cell r="A350">
            <v>349</v>
          </cell>
          <cell r="B350">
            <v>45298.891880235999</v>
          </cell>
          <cell r="C350">
            <v>45.298891880235999</v>
          </cell>
          <cell r="D350">
            <v>1.5411408735206812E-3</v>
          </cell>
          <cell r="E350">
            <v>3.5104825050346774E-3</v>
          </cell>
          <cell r="F350">
            <v>45.302402362741034</v>
          </cell>
        </row>
        <row r="351">
          <cell r="A351">
            <v>350</v>
          </cell>
          <cell r="B351">
            <v>62700.74997024802</v>
          </cell>
          <cell r="C351">
            <v>62.700749970248019</v>
          </cell>
          <cell r="D351">
            <v>2.1331799646452285E-3</v>
          </cell>
          <cell r="E351">
            <v>4.8590567381879739E-3</v>
          </cell>
          <cell r="F351">
            <v>62.70560902698621</v>
          </cell>
        </row>
        <row r="352">
          <cell r="A352">
            <v>351</v>
          </cell>
          <cell r="B352">
            <v>51105.007898731012</v>
          </cell>
          <cell r="C352">
            <v>51.10500789873101</v>
          </cell>
          <cell r="D352">
            <v>1.7386742422433247E-3</v>
          </cell>
          <cell r="E352">
            <v>3.9604332181562311E-3</v>
          </cell>
          <cell r="F352">
            <v>51.108968331949164</v>
          </cell>
        </row>
        <row r="353">
          <cell r="A353">
            <v>352</v>
          </cell>
          <cell r="B353">
            <v>109856.296924771</v>
          </cell>
          <cell r="C353">
            <v>109.856296924771</v>
          </cell>
          <cell r="D353">
            <v>3.7374872182746838E-3</v>
          </cell>
          <cell r="E353">
            <v>8.5134225676403961E-3</v>
          </cell>
          <cell r="F353">
            <v>109.86481034733865</v>
          </cell>
        </row>
        <row r="354">
          <cell r="A354">
            <v>353</v>
          </cell>
          <cell r="B354">
            <v>59462.492202236972</v>
          </cell>
          <cell r="C354">
            <v>59.462492202236973</v>
          </cell>
          <cell r="D354">
            <v>2.0230092474790742E-3</v>
          </cell>
          <cell r="E354">
            <v>4.6081047442308046E-3</v>
          </cell>
          <cell r="F354">
            <v>59.467100306981202</v>
          </cell>
        </row>
        <row r="355">
          <cell r="A355">
            <v>354</v>
          </cell>
          <cell r="B355">
            <v>130800.22003250307</v>
          </cell>
          <cell r="C355">
            <v>130.80022003250306</v>
          </cell>
          <cell r="D355">
            <v>4.4500330359193516E-3</v>
          </cell>
          <cell r="E355">
            <v>1.0136492638556706E-2</v>
          </cell>
          <cell r="F355">
            <v>130.81035652514163</v>
          </cell>
        </row>
        <row r="356">
          <cell r="A356">
            <v>355</v>
          </cell>
          <cell r="B356">
            <v>81808.900022516973</v>
          </cell>
          <cell r="C356">
            <v>81.80890002251698</v>
          </cell>
          <cell r="D356">
            <v>2.7832698419158557E-3</v>
          </cell>
          <cell r="E356">
            <v>6.3398617574236486E-3</v>
          </cell>
          <cell r="F356">
            <v>81.815239884274405</v>
          </cell>
        </row>
        <row r="357">
          <cell r="A357">
            <v>356</v>
          </cell>
          <cell r="B357">
            <v>9683.4119346539974</v>
          </cell>
          <cell r="C357">
            <v>9.6834119346539982</v>
          </cell>
          <cell r="D357">
            <v>3.2944518746924156E-4</v>
          </cell>
          <cell r="E357">
            <v>7.5042560148095531E-4</v>
          </cell>
          <cell r="F357">
            <v>9.6841623602554794</v>
          </cell>
        </row>
        <row r="358">
          <cell r="A358">
            <v>357</v>
          </cell>
          <cell r="B358">
            <v>18786.656230175999</v>
          </cell>
          <cell r="C358">
            <v>18.786656230176</v>
          </cell>
          <cell r="D358">
            <v>6.3915214238912527E-4</v>
          </cell>
          <cell r="E358">
            <v>1.4558905369803936E-3</v>
          </cell>
          <cell r="F358">
            <v>18.788112120712981</v>
          </cell>
        </row>
        <row r="359">
          <cell r="A359">
            <v>358</v>
          </cell>
          <cell r="B359">
            <v>64981.503317312956</v>
          </cell>
          <cell r="C359">
            <v>64.981503317312956</v>
          </cell>
          <cell r="D359">
            <v>2.2107748474267754E-3</v>
          </cell>
          <cell r="E359">
            <v>5.0358059784196985E-3</v>
          </cell>
          <cell r="F359">
            <v>64.986539123291379</v>
          </cell>
        </row>
        <row r="360">
          <cell r="A360">
            <v>359</v>
          </cell>
          <cell r="B360">
            <v>30283.571469640003</v>
          </cell>
          <cell r="C360">
            <v>30.283571469640002</v>
          </cell>
          <cell r="D360">
            <v>1.030295617637608E-3</v>
          </cell>
          <cell r="E360">
            <v>2.346855373751908E-3</v>
          </cell>
          <cell r="F360">
            <v>30.285918325013753</v>
          </cell>
        </row>
        <row r="361">
          <cell r="A361">
            <v>360</v>
          </cell>
          <cell r="B361">
            <v>53849.668192247991</v>
          </cell>
          <cell r="C361">
            <v>53.849668192247989</v>
          </cell>
          <cell r="D361">
            <v>1.8320519825521071E-3</v>
          </cell>
          <cell r="E361">
            <v>4.1731333868077845E-3</v>
          </cell>
          <cell r="F361">
            <v>53.853841325634797</v>
          </cell>
        </row>
        <row r="362">
          <cell r="A362">
            <v>361</v>
          </cell>
          <cell r="B362">
            <v>60724.089882139997</v>
          </cell>
          <cell r="C362">
            <v>60.724089882139999</v>
          </cell>
          <cell r="D362">
            <v>2.065930821710468E-3</v>
          </cell>
          <cell r="E362">
            <v>4.7058735063321188E-3</v>
          </cell>
          <cell r="F362">
            <v>60.728795755646331</v>
          </cell>
        </row>
        <row r="363">
          <cell r="A363">
            <v>362</v>
          </cell>
          <cell r="B363">
            <v>42050.573409653996</v>
          </cell>
          <cell r="C363">
            <v>42.050573409654</v>
          </cell>
          <cell r="D363">
            <v>1.4306278751351669E-3</v>
          </cell>
          <cell r="E363">
            <v>3.2587508469643762E-3</v>
          </cell>
          <cell r="F363">
            <v>42.053832160500967</v>
          </cell>
        </row>
        <row r="364">
          <cell r="A364">
            <v>363</v>
          </cell>
          <cell r="B364">
            <v>49088.396724448001</v>
          </cell>
          <cell r="C364">
            <v>49.088396724448003</v>
          </cell>
          <cell r="D364">
            <v>1.6700658993526666E-3</v>
          </cell>
          <cell r="E364">
            <v>3.8041539372966776E-3</v>
          </cell>
          <cell r="F364">
            <v>49.092200878385299</v>
          </cell>
        </row>
        <row r="365">
          <cell r="A365">
            <v>364</v>
          </cell>
          <cell r="B365">
            <v>104058.83051863697</v>
          </cell>
          <cell r="C365">
            <v>104.05883051863697</v>
          </cell>
          <cell r="D365">
            <v>3.5402481232217993E-3</v>
          </cell>
          <cell r="E365">
            <v>8.0641421647981489E-3</v>
          </cell>
          <cell r="F365">
            <v>104.06689466080176</v>
          </cell>
        </row>
        <row r="366">
          <cell r="A366">
            <v>365</v>
          </cell>
          <cell r="B366">
            <v>56712.628756024023</v>
          </cell>
          <cell r="C366">
            <v>56.712628756024024</v>
          </cell>
          <cell r="D366">
            <v>1.9294544875797879E-3</v>
          </cell>
          <cell r="E366">
            <v>4.3950013521061801E-3</v>
          </cell>
          <cell r="F366">
            <v>56.717023757376133</v>
          </cell>
        </row>
        <row r="367">
          <cell r="A367">
            <v>366</v>
          </cell>
          <cell r="B367">
            <v>63390.280490036021</v>
          </cell>
          <cell r="C367">
            <v>63.39028049003602</v>
          </cell>
          <cell r="D367">
            <v>2.1566388976009127E-3</v>
          </cell>
          <cell r="E367">
            <v>4.9124925889545423E-3</v>
          </cell>
          <cell r="F367">
            <v>63.395192982624977</v>
          </cell>
        </row>
        <row r="368">
          <cell r="A368">
            <v>367</v>
          </cell>
          <cell r="B368">
            <v>52099.192351562007</v>
          </cell>
          <cell r="C368">
            <v>52.09919235156201</v>
          </cell>
          <cell r="D368">
            <v>1.7724979900764399E-3</v>
          </cell>
          <cell r="E368">
            <v>4.0374785272924447E-3</v>
          </cell>
          <cell r="F368">
            <v>52.103229830089305</v>
          </cell>
        </row>
        <row r="369">
          <cell r="A369">
            <v>368</v>
          </cell>
          <cell r="B369">
            <v>70726.112310349112</v>
          </cell>
          <cell r="C369">
            <v>70.726112310349109</v>
          </cell>
          <cell r="D369">
            <v>2.4062156486050748E-3</v>
          </cell>
          <cell r="E369">
            <v>5.4809901436667268E-3</v>
          </cell>
          <cell r="F369">
            <v>70.731593300492776</v>
          </cell>
        </row>
        <row r="370">
          <cell r="A370">
            <v>369</v>
          </cell>
          <cell r="B370">
            <v>10701.901701887007</v>
          </cell>
          <cell r="C370">
            <v>10.701901701887007</v>
          </cell>
          <cell r="D370">
            <v>3.6409584103699888E-4</v>
          </cell>
          <cell r="E370">
            <v>8.2935447503665175E-4</v>
          </cell>
          <cell r="F370">
            <v>10.702731056362044</v>
          </cell>
        </row>
        <row r="371">
          <cell r="A371">
            <v>370</v>
          </cell>
          <cell r="B371">
            <v>25850.876198458012</v>
          </cell>
          <cell r="C371">
            <v>25.850876198458014</v>
          </cell>
          <cell r="D371">
            <v>8.7948822304743349E-4</v>
          </cell>
          <cell r="E371">
            <v>2.0033392621265911E-3</v>
          </cell>
          <cell r="F371">
            <v>25.852879537720142</v>
          </cell>
        </row>
        <row r="372">
          <cell r="A372">
            <v>371</v>
          </cell>
          <cell r="B372">
            <v>26956.791911215987</v>
          </cell>
          <cell r="C372">
            <v>26.956791911215987</v>
          </cell>
          <cell r="D372">
            <v>9.1711324734397017E-4</v>
          </cell>
          <cell r="E372">
            <v>2.0890432959458746E-3</v>
          </cell>
          <cell r="F372">
            <v>26.958880954511933</v>
          </cell>
        </row>
        <row r="373">
          <cell r="A373">
            <v>372</v>
          </cell>
          <cell r="B373">
            <v>38651.62720917198</v>
          </cell>
          <cell r="C373">
            <v>38.651627209171977</v>
          </cell>
          <cell r="D373">
            <v>1.3149902800630869E-3</v>
          </cell>
          <cell r="E373">
            <v>2.9953461437347115E-3</v>
          </cell>
          <cell r="F373">
            <v>38.654622555315711</v>
          </cell>
        </row>
        <row r="374">
          <cell r="A374">
            <v>373</v>
          </cell>
          <cell r="B374">
            <v>48552.691812063014</v>
          </cell>
          <cell r="C374">
            <v>48.552691812063017</v>
          </cell>
          <cell r="D374">
            <v>1.6518403599994065E-3</v>
          </cell>
          <cell r="E374">
            <v>3.7626389543747858E-3</v>
          </cell>
          <cell r="F374">
            <v>48.556454451017395</v>
          </cell>
        </row>
        <row r="375">
          <cell r="A375">
            <v>374</v>
          </cell>
          <cell r="B375">
            <v>19552.020585368002</v>
          </cell>
          <cell r="C375">
            <v>19.552020585368002</v>
          </cell>
          <cell r="D375">
            <v>6.6519106391596343E-4</v>
          </cell>
          <cell r="E375">
            <v>1.5152032059521242E-3</v>
          </cell>
          <cell r="F375">
            <v>19.553535788573953</v>
          </cell>
        </row>
        <row r="376">
          <cell r="A376">
            <v>375</v>
          </cell>
          <cell r="B376">
            <v>63484.233650627008</v>
          </cell>
          <cell r="C376">
            <v>63.484233650627004</v>
          </cell>
          <cell r="D376">
            <v>2.159835334643259E-3</v>
          </cell>
          <cell r="E376">
            <v>4.9197735822163512E-3</v>
          </cell>
          <cell r="F376">
            <v>63.489153424209221</v>
          </cell>
        </row>
        <row r="377">
          <cell r="A377">
            <v>376</v>
          </cell>
          <cell r="B377">
            <v>30267.39744642601</v>
          </cell>
          <cell r="C377">
            <v>30.26739744642601</v>
          </cell>
          <cell r="D377">
            <v>1.0297453514560365E-3</v>
          </cell>
          <cell r="E377">
            <v>2.3456019517989193E-3</v>
          </cell>
          <cell r="F377">
            <v>30.269743048377808</v>
          </cell>
        </row>
        <row r="378">
          <cell r="A378">
            <v>377</v>
          </cell>
          <cell r="B378">
            <v>65990.942719476996</v>
          </cell>
          <cell r="C378">
            <v>65.99094271947699</v>
          </cell>
          <cell r="D378">
            <v>2.245117593075616E-3</v>
          </cell>
          <cell r="E378">
            <v>5.1140334849679456E-3</v>
          </cell>
          <cell r="F378">
            <v>65.996056752961962</v>
          </cell>
        </row>
        <row r="379">
          <cell r="A379">
            <v>378</v>
          </cell>
          <cell r="B379">
            <v>53681.868939482025</v>
          </cell>
          <cell r="C379">
            <v>53.681868939482023</v>
          </cell>
          <cell r="D379">
            <v>1.8263431831477515E-3</v>
          </cell>
          <cell r="E379">
            <v>4.1601296174716557E-3</v>
          </cell>
          <cell r="F379">
            <v>53.686029069099497</v>
          </cell>
        </row>
        <row r="380">
          <cell r="A380">
            <v>379</v>
          </cell>
          <cell r="B380">
            <v>35980.849257062</v>
          </cell>
          <cell r="C380">
            <v>35.980849257061998</v>
          </cell>
          <cell r="D380">
            <v>1.2241261353732609E-3</v>
          </cell>
          <cell r="E380">
            <v>2.7883715603276267E-3</v>
          </cell>
          <cell r="F380">
            <v>35.983637628622326</v>
          </cell>
        </row>
        <row r="381">
          <cell r="A381">
            <v>380</v>
          </cell>
          <cell r="B381">
            <v>49077.651932817003</v>
          </cell>
          <cell r="C381">
            <v>49.077651932817005</v>
          </cell>
          <cell r="D381">
            <v>1.6697003443275288E-3</v>
          </cell>
          <cell r="E381">
            <v>3.8033212590240922E-3</v>
          </cell>
          <cell r="F381">
            <v>49.081455254076026</v>
          </cell>
        </row>
        <row r="382">
          <cell r="A382">
            <v>381</v>
          </cell>
          <cell r="B382">
            <v>41719.216710966975</v>
          </cell>
          <cell r="C382">
            <v>41.719216710966975</v>
          </cell>
          <cell r="D382">
            <v>1.4193545893909686E-3</v>
          </cell>
          <cell r="E382">
            <v>3.2330720313160323E-3</v>
          </cell>
          <cell r="F382">
            <v>41.722449782998289</v>
          </cell>
        </row>
        <row r="383">
          <cell r="A383">
            <v>382</v>
          </cell>
          <cell r="B383">
            <v>59137.050817285985</v>
          </cell>
          <cell r="C383">
            <v>59.137050817285981</v>
          </cell>
          <cell r="D383">
            <v>2.0119372101848913E-3</v>
          </cell>
          <cell r="E383">
            <v>4.5828843416808891E-3</v>
          </cell>
          <cell r="F383">
            <v>59.141633701627661</v>
          </cell>
        </row>
        <row r="384">
          <cell r="A384">
            <v>383</v>
          </cell>
          <cell r="B384">
            <v>30532.511260296</v>
          </cell>
          <cell r="C384">
            <v>30.532511260296001</v>
          </cell>
          <cell r="D384">
            <v>1.038764948133373E-3</v>
          </cell>
          <cell r="E384">
            <v>2.36614720945984E-3</v>
          </cell>
          <cell r="F384">
            <v>30.534877407505462</v>
          </cell>
        </row>
        <row r="385">
          <cell r="A385">
            <v>384</v>
          </cell>
          <cell r="B385">
            <v>46017.407964096012</v>
          </cell>
          <cell r="C385">
            <v>46.017407964096009</v>
          </cell>
          <cell r="D385">
            <v>1.5655859418028438E-3</v>
          </cell>
          <cell r="E385">
            <v>3.5661646208057494E-3</v>
          </cell>
          <cell r="F385">
            <v>46.020974128716816</v>
          </cell>
        </row>
        <row r="386">
          <cell r="A386">
            <v>385</v>
          </cell>
          <cell r="B386">
            <v>49137.945569724994</v>
          </cell>
          <cell r="C386">
            <v>49.137945569724991</v>
          </cell>
          <cell r="D386">
            <v>1.671751630449445E-3</v>
          </cell>
          <cell r="E386">
            <v>3.8079937741507313E-3</v>
          </cell>
          <cell r="F386">
            <v>49.141753563499144</v>
          </cell>
        </row>
        <row r="387">
          <cell r="A387">
            <v>386</v>
          </cell>
          <cell r="B387">
            <v>37976.143871886023</v>
          </cell>
          <cell r="C387">
            <v>37.976143871886023</v>
          </cell>
          <cell r="D387">
            <v>1.2920092547606173E-3</v>
          </cell>
          <cell r="E387">
            <v>2.9429988932930429E-3</v>
          </cell>
          <cell r="F387">
            <v>37.979086870779319</v>
          </cell>
        </row>
        <row r="388">
          <cell r="A388">
            <v>387</v>
          </cell>
          <cell r="B388">
            <v>82622.941365703053</v>
          </cell>
          <cell r="C388">
            <v>82.622941365703056</v>
          </cell>
          <cell r="D388">
            <v>2.8109648325579362E-3</v>
          </cell>
          <cell r="E388">
            <v>6.4029466978055239E-3</v>
          </cell>
          <cell r="F388">
            <v>82.62934431240086</v>
          </cell>
        </row>
        <row r="389">
          <cell r="A389">
            <v>388</v>
          </cell>
          <cell r="B389">
            <v>3936.0898794180011</v>
          </cell>
          <cell r="C389">
            <v>3.936089879418001</v>
          </cell>
          <cell r="D389">
            <v>1.3391208356840201E-4</v>
          </cell>
          <cell r="E389">
            <v>3.0503118479084873E-4</v>
          </cell>
          <cell r="F389">
            <v>3.9363949106027918</v>
          </cell>
        </row>
        <row r="390">
          <cell r="A390">
            <v>389</v>
          </cell>
          <cell r="B390">
            <v>6800.3316779379957</v>
          </cell>
          <cell r="C390">
            <v>6.8003316779379954</v>
          </cell>
          <cell r="D390">
            <v>2.3135817825469337E-4</v>
          </cell>
          <cell r="E390">
            <v>5.2699844064507998E-4</v>
          </cell>
          <cell r="F390">
            <v>6.8008586763786409</v>
          </cell>
        </row>
        <row r="391">
          <cell r="A391">
            <v>390</v>
          </cell>
          <cell r="B391">
            <v>11203.470463092002</v>
          </cell>
          <cell r="C391">
            <v>11.203470463092001</v>
          </cell>
          <cell r="D391">
            <v>3.8116001383879335E-4</v>
          </cell>
          <cell r="E391">
            <v>8.6822404310328842E-4</v>
          </cell>
          <cell r="F391">
            <v>11.204338687135104</v>
          </cell>
        </row>
        <row r="392">
          <cell r="A392">
            <v>391</v>
          </cell>
          <cell r="B392">
            <v>7697.9576974389975</v>
          </cell>
          <cell r="C392">
            <v>7.6979576974389978</v>
          </cell>
          <cell r="D392">
            <v>2.6189685349306568E-4</v>
          </cell>
          <cell r="E392">
            <v>5.9656085832746519E-4</v>
          </cell>
          <cell r="F392">
            <v>7.6985542582973254</v>
          </cell>
        </row>
        <row r="393">
          <cell r="A393">
            <v>392</v>
          </cell>
          <cell r="B393">
            <v>4957.5623132550008</v>
          </cell>
          <cell r="C393">
            <v>4.9575623132550009</v>
          </cell>
          <cell r="D393">
            <v>1.68664212232452E-4</v>
          </cell>
          <cell r="E393">
            <v>3.8419120305002605E-4</v>
          </cell>
          <cell r="F393">
            <v>4.9579465044580511</v>
          </cell>
        </row>
        <row r="394">
          <cell r="A394">
            <v>393</v>
          </cell>
          <cell r="B394">
            <v>9265.5615190179979</v>
          </cell>
          <cell r="C394">
            <v>9.2655615190179983</v>
          </cell>
          <cell r="D394">
            <v>3.1522924690590939E-4</v>
          </cell>
          <cell r="E394">
            <v>7.1804386954610322E-4</v>
          </cell>
          <cell r="F394">
            <v>9.2662795628875436</v>
          </cell>
        </row>
        <row r="395">
          <cell r="A395">
            <v>394</v>
          </cell>
          <cell r="B395">
            <v>11530.689289962995</v>
          </cell>
          <cell r="C395">
            <v>11.530689289962995</v>
          </cell>
          <cell r="D395">
            <v>3.9229252255467209E-4</v>
          </cell>
          <cell r="E395">
            <v>8.9358219027575324E-4</v>
          </cell>
          <cell r="F395">
            <v>11.531582872153271</v>
          </cell>
        </row>
        <row r="396">
          <cell r="A396">
            <v>395</v>
          </cell>
          <cell r="B396">
            <v>16977.719922994998</v>
          </cell>
          <cell r="C396">
            <v>16.977719922995</v>
          </cell>
          <cell r="D396">
            <v>5.7760923118584844E-4</v>
          </cell>
          <cell r="E396">
            <v>1.3157052256957359E-3</v>
          </cell>
          <cell r="F396">
            <v>16.979035628220696</v>
          </cell>
        </row>
        <row r="397">
          <cell r="A397">
            <v>396</v>
          </cell>
          <cell r="B397">
            <v>31181.24609079197</v>
          </cell>
          <cell r="C397">
            <v>31.181246090791969</v>
          </cell>
          <cell r="D397">
            <v>1.060835946382009E-3</v>
          </cell>
          <cell r="E397">
            <v>2.4164215578673853E-3</v>
          </cell>
          <cell r="F397">
            <v>31.183662512349837</v>
          </cell>
        </row>
        <row r="398">
          <cell r="A398">
            <v>397</v>
          </cell>
          <cell r="B398">
            <v>16854.510730323993</v>
          </cell>
          <cell r="C398">
            <v>16.854510730323994</v>
          </cell>
          <cell r="D398">
            <v>5.7341745706208404E-4</v>
          </cell>
          <cell r="E398">
            <v>1.306157007243184E-3</v>
          </cell>
          <cell r="F398">
            <v>16.855816887331237</v>
          </cell>
        </row>
        <row r="399">
          <cell r="A399">
            <v>398</v>
          </cell>
          <cell r="B399">
            <v>81895.01247289803</v>
          </cell>
          <cell r="C399">
            <v>81.895012472898031</v>
          </cell>
          <cell r="D399">
            <v>2.786199525435535E-3</v>
          </cell>
          <cell r="E399">
            <v>6.3465351270797455E-3</v>
          </cell>
          <cell r="F399">
            <v>81.901359008025111</v>
          </cell>
        </row>
        <row r="400">
          <cell r="A400">
            <v>399</v>
          </cell>
          <cell r="B400">
            <v>12732.966158452007</v>
          </cell>
          <cell r="C400">
            <v>12.732966158452006</v>
          </cell>
          <cell r="D400">
            <v>4.3319590774598357E-4</v>
          </cell>
          <cell r="E400">
            <v>9.867538273258859E-4</v>
          </cell>
          <cell r="F400">
            <v>12.733952912279332</v>
          </cell>
        </row>
        <row r="401">
          <cell r="A401">
            <v>400</v>
          </cell>
          <cell r="B401">
            <v>4769.582821856</v>
          </cell>
          <cell r="C401">
            <v>4.7695828218559999</v>
          </cell>
          <cell r="D401">
            <v>1.6226884877975289E-4</v>
          </cell>
          <cell r="E401">
            <v>3.6962354612794969E-4</v>
          </cell>
          <cell r="F401">
            <v>4.7699524454021276</v>
          </cell>
        </row>
        <row r="402">
          <cell r="A402">
            <v>401</v>
          </cell>
          <cell r="B402">
            <v>5082.0995731450002</v>
          </cell>
          <cell r="C402">
            <v>5.0820995731450003</v>
          </cell>
          <cell r="D402">
            <v>1.7290116933065609E-4</v>
          </cell>
          <cell r="E402">
            <v>3.9384234138746397E-4</v>
          </cell>
          <cell r="F402">
            <v>5.0824934154863879</v>
          </cell>
        </row>
        <row r="403">
          <cell r="A403">
            <v>402</v>
          </cell>
          <cell r="B403">
            <v>4198.5457680670006</v>
          </cell>
          <cell r="C403">
            <v>4.1985457680670004</v>
          </cell>
          <cell r="D403">
            <v>1.4284125337155214E-4</v>
          </cell>
          <cell r="E403">
            <v>3.2537046390349359E-4</v>
          </cell>
          <cell r="F403">
            <v>4.1988711385309037</v>
          </cell>
        </row>
        <row r="404">
          <cell r="A404">
            <v>403</v>
          </cell>
          <cell r="B404">
            <v>28978.603690533004</v>
          </cell>
          <cell r="C404">
            <v>28.978603690533003</v>
          </cell>
          <cell r="D404">
            <v>9.8589852314959095E-4</v>
          </cell>
          <cell r="E404">
            <v>2.2457256028449112E-3</v>
          </cell>
          <cell r="F404">
            <v>28.980849416135847</v>
          </cell>
        </row>
        <row r="405">
          <cell r="A405">
            <v>404</v>
          </cell>
          <cell r="B405">
            <v>29394.331594395997</v>
          </cell>
          <cell r="C405">
            <v>29.394331594395997</v>
          </cell>
          <cell r="D405">
            <v>1.0000422524620042E-3</v>
          </cell>
          <cell r="E405">
            <v>2.2779428486270873E-3</v>
          </cell>
          <cell r="F405">
            <v>29.396609537244625</v>
          </cell>
        </row>
        <row r="406">
          <cell r="A406">
            <v>405</v>
          </cell>
          <cell r="B406">
            <v>37228.667462788973</v>
          </cell>
          <cell r="C406">
            <v>37.228667462788977</v>
          </cell>
          <cell r="D406">
            <v>1.2665789098175763E-3</v>
          </cell>
          <cell r="E406">
            <v>2.8850724684259883E-3</v>
          </cell>
          <cell r="F406">
            <v>37.2315525352574</v>
          </cell>
        </row>
        <row r="407">
          <cell r="A407">
            <v>406</v>
          </cell>
          <cell r="B407">
            <v>35745.540791381005</v>
          </cell>
          <cell r="C407">
            <v>35.745540791381003</v>
          </cell>
          <cell r="D407">
            <v>1.2161205643914099E-3</v>
          </cell>
          <cell r="E407">
            <v>2.7701360976535366E-3</v>
          </cell>
          <cell r="F407">
            <v>35.748310927478656</v>
          </cell>
        </row>
        <row r="408">
          <cell r="A408">
            <v>407</v>
          </cell>
          <cell r="B408">
            <v>23096.359628524999</v>
          </cell>
          <cell r="C408">
            <v>23.096359628524997</v>
          </cell>
          <cell r="D408">
            <v>7.8577515642458504E-4</v>
          </cell>
          <cell r="E408">
            <v>1.7898752715693098E-3</v>
          </cell>
          <cell r="F408">
            <v>23.098149503796567</v>
          </cell>
        </row>
        <row r="409">
          <cell r="A409">
            <v>408</v>
          </cell>
          <cell r="B409">
            <v>67400.197085913984</v>
          </cell>
          <cell r="C409">
            <v>67.400197085913987</v>
          </cell>
          <cell r="D409">
            <v>2.2930626843384585E-3</v>
          </cell>
          <cell r="E409">
            <v>5.2232450482794816E-3</v>
          </cell>
          <cell r="F409">
            <v>67.405420330962272</v>
          </cell>
        </row>
        <row r="410">
          <cell r="A410">
            <v>409</v>
          </cell>
          <cell r="B410">
            <v>14519.314441296996</v>
          </cell>
          <cell r="C410">
            <v>14.519314441296997</v>
          </cell>
          <cell r="D410">
            <v>4.9397033817387317E-4</v>
          </cell>
          <cell r="E410">
            <v>1.1251886572860887E-3</v>
          </cell>
          <cell r="F410">
            <v>14.520439629954282</v>
          </cell>
        </row>
        <row r="411">
          <cell r="A411">
            <v>410</v>
          </cell>
          <cell r="B411">
            <v>35069.537575040995</v>
          </cell>
          <cell r="C411">
            <v>35.069537575040997</v>
          </cell>
          <cell r="D411">
            <v>1.1931218519706415E-3</v>
          </cell>
          <cell r="E411">
            <v>2.7177485586695163E-3</v>
          </cell>
          <cell r="F411">
            <v>35.072255323599663</v>
          </cell>
        </row>
        <row r="412">
          <cell r="A412">
            <v>411</v>
          </cell>
          <cell r="B412">
            <v>31103.233599537987</v>
          </cell>
          <cell r="C412">
            <v>31.103233599537987</v>
          </cell>
          <cell r="D412">
            <v>1.0581818364484913E-3</v>
          </cell>
          <cell r="E412">
            <v>2.4103759025686793E-3</v>
          </cell>
          <cell r="F412">
            <v>31.105643975440554</v>
          </cell>
        </row>
        <row r="413">
          <cell r="A413">
            <v>412</v>
          </cell>
          <cell r="B413">
            <v>69331.310938134004</v>
          </cell>
          <cell r="C413">
            <v>69.33131093813401</v>
          </cell>
          <cell r="D413">
            <v>2.3587622713602931E-3</v>
          </cell>
          <cell r="E413">
            <v>5.3728986294613703E-3</v>
          </cell>
          <cell r="F413">
            <v>69.33668383676347</v>
          </cell>
        </row>
        <row r="414">
          <cell r="A414">
            <v>413</v>
          </cell>
          <cell r="B414">
            <v>54597.503714321989</v>
          </cell>
          <cell r="C414">
            <v>54.597503714321988</v>
          </cell>
          <cell r="D414">
            <v>1.8574945450939462E-3</v>
          </cell>
          <cell r="E414">
            <v>4.2310876414907708E-3</v>
          </cell>
          <cell r="F414">
            <v>54.601734801963481</v>
          </cell>
        </row>
        <row r="415">
          <cell r="A415">
            <v>414</v>
          </cell>
          <cell r="B415">
            <v>61759.333247823</v>
          </cell>
          <cell r="C415">
            <v>61.759333247823001</v>
          </cell>
          <cell r="D415">
            <v>2.1011514595378426E-3</v>
          </cell>
          <cell r="E415">
            <v>4.7861007165979179E-3</v>
          </cell>
          <cell r="F415">
            <v>61.764119348539602</v>
          </cell>
        </row>
        <row r="416">
          <cell r="A416">
            <v>415</v>
          </cell>
          <cell r="B416">
            <v>5492.7769711320007</v>
          </cell>
          <cell r="C416">
            <v>5.4927769711320007</v>
          </cell>
          <cell r="D416">
            <v>1.86873072341931E-4</v>
          </cell>
          <cell r="E416">
            <v>4.2566819321311389E-4</v>
          </cell>
          <cell r="F416">
            <v>5.4932026393252142</v>
          </cell>
        </row>
        <row r="417">
          <cell r="A417">
            <v>416</v>
          </cell>
          <cell r="B417">
            <v>9635.9109356650024</v>
          </cell>
          <cell r="C417">
            <v>9.6359109356650023</v>
          </cell>
          <cell r="D417">
            <v>3.2782912738396283E-4</v>
          </cell>
          <cell r="E417">
            <v>7.4674446450384319E-4</v>
          </cell>
          <cell r="F417">
            <v>9.6366576801295061</v>
          </cell>
        </row>
        <row r="418">
          <cell r="A418">
            <v>417</v>
          </cell>
          <cell r="B418">
            <v>13330.494427269992</v>
          </cell>
          <cell r="C418">
            <v>13.330494427269992</v>
          </cell>
          <cell r="D418">
            <v>4.5352477673011053E-4</v>
          </cell>
          <cell r="E418">
            <v>1.0330598725045404E-3</v>
          </cell>
          <cell r="F418">
            <v>13.331527487142496</v>
          </cell>
        </row>
        <row r="419">
          <cell r="A419">
            <v>418</v>
          </cell>
          <cell r="B419">
            <v>50745.958645165039</v>
          </cell>
          <cell r="C419">
            <v>50.74595864516504</v>
          </cell>
          <cell r="D419">
            <v>1.7264588114168802E-3</v>
          </cell>
          <cell r="E419">
            <v>3.9326083405318169E-3</v>
          </cell>
          <cell r="F419">
            <v>50.749891253505574</v>
          </cell>
        </row>
        <row r="420">
          <cell r="A420">
            <v>419</v>
          </cell>
          <cell r="B420">
            <v>76323.346537070014</v>
          </cell>
          <cell r="C420">
            <v>76.323346537070009</v>
          </cell>
          <cell r="D420">
            <v>2.596642524129421E-3</v>
          </cell>
          <cell r="E420">
            <v>5.9147533553901895E-3</v>
          </cell>
          <cell r="F420">
            <v>76.329261290425393</v>
          </cell>
        </row>
        <row r="421">
          <cell r="A421">
            <v>420</v>
          </cell>
          <cell r="B421">
            <v>16831.388556254002</v>
          </cell>
          <cell r="C421">
            <v>16.831388556254002</v>
          </cell>
          <cell r="D421">
            <v>5.726308036570043E-4</v>
          </cell>
          <cell r="E421">
            <v>1.3043651314558981E-3</v>
          </cell>
          <cell r="F421">
            <v>16.832692921385458</v>
          </cell>
        </row>
        <row r="422">
          <cell r="A422">
            <v>421</v>
          </cell>
          <cell r="B422">
            <v>15499.375262555002</v>
          </cell>
          <cell r="C422">
            <v>15.499375262555002</v>
          </cell>
          <cell r="D422">
            <v>5.273135774339036E-4</v>
          </cell>
          <cell r="E422">
            <v>1.2011394416009083E-3</v>
          </cell>
          <cell r="F422">
            <v>15.500576401996604</v>
          </cell>
        </row>
        <row r="423">
          <cell r="A423">
            <v>422</v>
          </cell>
          <cell r="B423">
            <v>56886.487673894997</v>
          </cell>
          <cell r="C423">
            <v>56.886487673894997</v>
          </cell>
          <cell r="D423">
            <v>1.9353694464989914E-3</v>
          </cell>
          <cell r="E423">
            <v>4.4084747211930869E-3</v>
          </cell>
          <cell r="F423">
            <v>56.890896148616193</v>
          </cell>
        </row>
        <row r="424">
          <cell r="A424">
            <v>423</v>
          </cell>
          <cell r="B424">
            <v>85396.805311279168</v>
          </cell>
          <cell r="C424">
            <v>85.396805311279167</v>
          </cell>
          <cell r="D424">
            <v>2.9053361278959097E-3</v>
          </cell>
          <cell r="E424">
            <v>6.6179100324062073E-3</v>
          </cell>
          <cell r="F424">
            <v>85.40342322131157</v>
          </cell>
        </row>
        <row r="425">
          <cell r="A425">
            <v>424</v>
          </cell>
          <cell r="B425">
            <v>16767.967274752002</v>
          </cell>
          <cell r="C425">
            <v>16.767967274752003</v>
          </cell>
          <cell r="D425">
            <v>5.7047311005531084E-4</v>
          </cell>
          <cell r="E425">
            <v>1.2994502364128081E-3</v>
          </cell>
          <cell r="F425">
            <v>16.769266724988416</v>
          </cell>
        </row>
        <row r="426">
          <cell r="A426">
            <v>425</v>
          </cell>
          <cell r="B426">
            <v>33084.202941835989</v>
          </cell>
          <cell r="C426">
            <v>33.08420294183599</v>
          </cell>
          <cell r="D426">
            <v>1.1255775871144989E-3</v>
          </cell>
          <cell r="E426">
            <v>2.5638930843472755E-3</v>
          </cell>
          <cell r="F426">
            <v>33.08676683492034</v>
          </cell>
        </row>
        <row r="427">
          <cell r="A427">
            <v>426</v>
          </cell>
          <cell r="B427">
            <v>88096.374487132955</v>
          </cell>
          <cell r="C427">
            <v>88.096374487132948</v>
          </cell>
          <cell r="D427">
            <v>2.9971797961429029E-3</v>
          </cell>
          <cell r="E427">
            <v>6.8271158202215234E-3</v>
          </cell>
          <cell r="F427">
            <v>88.103201602953163</v>
          </cell>
        </row>
        <row r="428">
          <cell r="A428">
            <v>427</v>
          </cell>
          <cell r="B428">
            <v>154156.32554415709</v>
          </cell>
          <cell r="C428">
            <v>154.15632554415708</v>
          </cell>
          <cell r="D428">
            <v>5.2446451634176935E-3</v>
          </cell>
          <cell r="E428">
            <v>1.1946497174676019E-2</v>
          </cell>
          <cell r="F428">
            <v>154.16827204133176</v>
          </cell>
        </row>
        <row r="429">
          <cell r="A429">
            <v>428</v>
          </cell>
          <cell r="B429">
            <v>14579.668302523005</v>
          </cell>
          <cell r="C429">
            <v>14.579668302523006</v>
          </cell>
          <cell r="D429">
            <v>4.9602367322357178E-4</v>
          </cell>
          <cell r="E429">
            <v>1.1298658395559188E-3</v>
          </cell>
          <cell r="F429">
            <v>14.580798168362561</v>
          </cell>
        </row>
        <row r="430">
          <cell r="A430">
            <v>429</v>
          </cell>
          <cell r="B430">
            <v>25907.904176060987</v>
          </cell>
          <cell r="C430">
            <v>25.907904176060988</v>
          </cell>
          <cell r="D430">
            <v>8.814284062079957E-4</v>
          </cell>
          <cell r="E430">
            <v>2.0077587017500154E-3</v>
          </cell>
          <cell r="F430">
            <v>25.909911934762739</v>
          </cell>
        </row>
        <row r="431">
          <cell r="A431">
            <v>430</v>
          </cell>
          <cell r="B431">
            <v>80541.365383882992</v>
          </cell>
          <cell r="C431">
            <v>80.54136538388299</v>
          </cell>
          <cell r="D431">
            <v>2.740146282837043E-3</v>
          </cell>
          <cell r="E431">
            <v>6.2416329048235819E-3</v>
          </cell>
          <cell r="F431">
            <v>80.547607016787808</v>
          </cell>
        </row>
        <row r="432">
          <cell r="A432">
            <v>431</v>
          </cell>
          <cell r="B432">
            <v>18293.753917339007</v>
          </cell>
          <cell r="C432">
            <v>18.293753917339007</v>
          </cell>
          <cell r="D432">
            <v>6.2238281604502105E-4</v>
          </cell>
          <cell r="E432">
            <v>1.4176925839161079E-3</v>
          </cell>
          <cell r="F432">
            <v>18.295171609922924</v>
          </cell>
        </row>
        <row r="433">
          <cell r="A433">
            <v>432</v>
          </cell>
          <cell r="B433">
            <v>62859.070853051977</v>
          </cell>
          <cell r="C433">
            <v>62.859070853051975</v>
          </cell>
          <cell r="D433">
            <v>2.1385662947185145E-3</v>
          </cell>
          <cell r="E433">
            <v>4.8713259718534312E-3</v>
          </cell>
          <cell r="F433">
            <v>62.86394217902383</v>
          </cell>
        </row>
        <row r="434">
          <cell r="A434">
            <v>433</v>
          </cell>
          <cell r="B434">
            <v>90168.534790240024</v>
          </cell>
          <cell r="C434">
            <v>90.168534790240031</v>
          </cell>
          <cell r="D434">
            <v>3.0676780093894535E-3</v>
          </cell>
          <cell r="E434">
            <v>6.9876999358532473E-3</v>
          </cell>
          <cell r="F434">
            <v>90.175522490175879</v>
          </cell>
        </row>
        <row r="435">
          <cell r="A435">
            <v>434</v>
          </cell>
          <cell r="B435">
            <v>24609.809453702994</v>
          </cell>
          <cell r="C435">
            <v>24.609809453702994</v>
          </cell>
          <cell r="D435">
            <v>8.3726514412166134E-4</v>
          </cell>
          <cell r="E435">
            <v>1.907161565185097E-3</v>
          </cell>
          <cell r="F435">
            <v>24.611716615268179</v>
          </cell>
        </row>
        <row r="436">
          <cell r="A436">
            <v>435</v>
          </cell>
          <cell r="B436">
            <v>64625.351453483003</v>
          </cell>
          <cell r="C436">
            <v>64.625351453483006</v>
          </cell>
          <cell r="D436">
            <v>2.1986579904409559E-3</v>
          </cell>
          <cell r="E436">
            <v>5.0082056368833958E-3</v>
          </cell>
          <cell r="F436">
            <v>64.63035965911989</v>
          </cell>
        </row>
        <row r="437">
          <cell r="A437">
            <v>436</v>
          </cell>
          <cell r="B437">
            <v>56841.391409200005</v>
          </cell>
          <cell r="C437">
            <v>56.841391409200007</v>
          </cell>
          <cell r="D437">
            <v>1.9338351993269346E-3</v>
          </cell>
          <cell r="E437">
            <v>4.4049799414825211E-3</v>
          </cell>
          <cell r="F437">
            <v>56.845796389141491</v>
          </cell>
        </row>
        <row r="438">
          <cell r="A438">
            <v>437</v>
          </cell>
          <cell r="B438">
            <v>21686.686182728008</v>
          </cell>
          <cell r="C438">
            <v>21.686686182728007</v>
          </cell>
          <cell r="D438">
            <v>7.3781580741052349E-4</v>
          </cell>
          <cell r="E438">
            <v>1.6806312312875791E-3</v>
          </cell>
          <cell r="F438">
            <v>21.688366813959295</v>
          </cell>
        </row>
        <row r="439">
          <cell r="A439">
            <v>438</v>
          </cell>
          <cell r="B439">
            <v>79540.086876335961</v>
          </cell>
          <cell r="C439">
            <v>79.540086876335963</v>
          </cell>
          <cell r="D439">
            <v>2.7060811838973543E-3</v>
          </cell>
          <cell r="E439">
            <v>6.1640378348888879E-3</v>
          </cell>
          <cell r="F439">
            <v>79.546250914170855</v>
          </cell>
        </row>
        <row r="440">
          <cell r="A440">
            <v>439</v>
          </cell>
          <cell r="B440">
            <v>102609.81194344601</v>
          </cell>
          <cell r="C440">
            <v>102.609811943446</v>
          </cell>
          <cell r="D440">
            <v>3.4909501898723124E-3</v>
          </cell>
          <cell r="E440">
            <v>7.9518490347338013E-3</v>
          </cell>
          <cell r="F440">
            <v>102.61776379248074</v>
          </cell>
        </row>
        <row r="441">
          <cell r="A441">
            <v>440</v>
          </cell>
          <cell r="B441">
            <v>46642.634882912993</v>
          </cell>
          <cell r="C441">
            <v>46.642634882912994</v>
          </cell>
          <cell r="D441">
            <v>1.5868571632349658E-3</v>
          </cell>
          <cell r="E441">
            <v>3.6146172003078407E-3</v>
          </cell>
          <cell r="F441">
            <v>46.646249500113299</v>
          </cell>
        </row>
        <row r="442">
          <cell r="A442">
            <v>441</v>
          </cell>
          <cell r="B442">
            <v>76516.563810360967</v>
          </cell>
          <cell r="C442">
            <v>76.516563810360964</v>
          </cell>
          <cell r="D442">
            <v>2.6032160853133495E-3</v>
          </cell>
          <cell r="E442">
            <v>5.9297269194091874E-3</v>
          </cell>
          <cell r="F442">
            <v>76.522493537280369</v>
          </cell>
        </row>
        <row r="443">
          <cell r="A443">
            <v>442</v>
          </cell>
          <cell r="B443">
            <v>49619.88269906502</v>
          </cell>
          <cell r="C443">
            <v>49.619882699065016</v>
          </cell>
          <cell r="D443">
            <v>1.6881479036840491E-3</v>
          </cell>
          <cell r="E443">
            <v>3.8453419694564304E-3</v>
          </cell>
          <cell r="F443">
            <v>49.623728041034475</v>
          </cell>
        </row>
        <row r="444">
          <cell r="A444">
            <v>443</v>
          </cell>
          <cell r="B444">
            <v>84233.074156331015</v>
          </cell>
          <cell r="C444">
            <v>84.233074156331014</v>
          </cell>
          <cell r="D444">
            <v>2.8657441296319848E-3</v>
          </cell>
          <cell r="E444">
            <v>6.5277255336151528E-3</v>
          </cell>
          <cell r="F444">
            <v>84.23960188186463</v>
          </cell>
        </row>
        <row r="445">
          <cell r="A445">
            <v>444</v>
          </cell>
          <cell r="B445">
            <v>34105.06676564199</v>
          </cell>
          <cell r="C445">
            <v>34.105066765641993</v>
          </cell>
          <cell r="D445">
            <v>1.1603090098902618E-3</v>
          </cell>
          <cell r="E445">
            <v>2.6430059377691353E-3</v>
          </cell>
          <cell r="F445">
            <v>34.107709771579763</v>
          </cell>
        </row>
        <row r="446">
          <cell r="A446">
            <v>445</v>
          </cell>
          <cell r="B446">
            <v>105876.64846536294</v>
          </cell>
          <cell r="C446">
            <v>105.87664846536295</v>
          </cell>
          <cell r="D446">
            <v>3.6020932020313571E-3</v>
          </cell>
          <cell r="E446">
            <v>8.2050157675386138E-3</v>
          </cell>
          <cell r="F446">
            <v>105.88485348113049</v>
          </cell>
        </row>
        <row r="447">
          <cell r="A447">
            <v>446</v>
          </cell>
          <cell r="B447">
            <v>166591.20356307906</v>
          </cell>
          <cell r="C447">
            <v>166.59120356307906</v>
          </cell>
          <cell r="D447">
            <v>5.6676996351003829E-3</v>
          </cell>
          <cell r="E447">
            <v>1.2910150366305446E-2</v>
          </cell>
          <cell r="F447">
            <v>166.60411371344537</v>
          </cell>
        </row>
        <row r="448">
          <cell r="A448">
            <v>447</v>
          </cell>
          <cell r="B448">
            <v>36528.761532044991</v>
          </cell>
          <cell r="C448">
            <v>36.528761532044989</v>
          </cell>
          <cell r="D448">
            <v>1.2427669887590898E-3</v>
          </cell>
          <cell r="E448">
            <v>2.8308325649081989E-3</v>
          </cell>
          <cell r="F448">
            <v>36.531592364609899</v>
          </cell>
        </row>
        <row r="449">
          <cell r="A449">
            <v>448</v>
          </cell>
          <cell r="B449">
            <v>131868.81781730603</v>
          </cell>
          <cell r="C449">
            <v>131.86881781730602</v>
          </cell>
          <cell r="D449">
            <v>4.4863884445211239E-3</v>
          </cell>
          <cell r="E449">
            <v>1.0219304682577285E-2</v>
          </cell>
          <cell r="F449">
            <v>131.8790371219886</v>
          </cell>
        </row>
        <row r="450">
          <cell r="A450">
            <v>449</v>
          </cell>
          <cell r="B450">
            <v>101973.74633341702</v>
          </cell>
          <cell r="C450">
            <v>101.97374633341701</v>
          </cell>
          <cell r="D450">
            <v>3.4693102188008734E-3</v>
          </cell>
          <cell r="E450">
            <v>7.9025565001180666E-3</v>
          </cell>
          <cell r="F450">
            <v>101.98164888991712</v>
          </cell>
        </row>
        <row r="451">
          <cell r="A451">
            <v>450</v>
          </cell>
          <cell r="B451">
            <v>27666.173868040019</v>
          </cell>
          <cell r="C451">
            <v>27.666173868040019</v>
          </cell>
          <cell r="D451">
            <v>9.412475579909065E-4</v>
          </cell>
          <cell r="E451">
            <v>2.1440175534928794E-3</v>
          </cell>
          <cell r="F451">
            <v>27.668317885593513</v>
          </cell>
        </row>
        <row r="452">
          <cell r="A452">
            <v>451</v>
          </cell>
          <cell r="B452">
            <v>100104.05664506699</v>
          </cell>
          <cell r="C452">
            <v>100.10405664506699</v>
          </cell>
          <cell r="D452">
            <v>3.4057003802393797E-3</v>
          </cell>
          <cell r="E452">
            <v>7.7576630453697797E-3</v>
          </cell>
          <cell r="F452">
            <v>100.11181430811236</v>
          </cell>
        </row>
        <row r="453">
          <cell r="A453">
            <v>452</v>
          </cell>
          <cell r="B453">
            <v>163892.67242589316</v>
          </cell>
          <cell r="C453">
            <v>163.89267242589315</v>
          </cell>
          <cell r="D453">
            <v>5.5758912825918765E-3</v>
          </cell>
          <cell r="E453">
            <v>1.270102502232511E-2</v>
          </cell>
          <cell r="F453">
            <v>163.90537345091548</v>
          </cell>
        </row>
        <row r="454">
          <cell r="A454">
            <v>453</v>
          </cell>
          <cell r="B454">
            <v>122640.04067253502</v>
          </cell>
          <cell r="C454">
            <v>122.64004067253502</v>
          </cell>
          <cell r="D454">
            <v>4.1724106609580449E-3</v>
          </cell>
          <cell r="E454">
            <v>9.5041114545566779E-3</v>
          </cell>
          <cell r="F454">
            <v>122.64954478398958</v>
          </cell>
        </row>
        <row r="455">
          <cell r="A455">
            <v>454</v>
          </cell>
          <cell r="B455">
            <v>76980.032683442027</v>
          </cell>
          <cell r="C455">
            <v>76.980032683442033</v>
          </cell>
          <cell r="D455">
            <v>2.6189840388826826E-3</v>
          </cell>
          <cell r="E455">
            <v>5.9656438988991232E-3</v>
          </cell>
          <cell r="F455">
            <v>76.985998327340937</v>
          </cell>
        </row>
        <row r="456">
          <cell r="A456">
            <v>455</v>
          </cell>
          <cell r="B456">
            <v>123151.91089012893</v>
          </cell>
          <cell r="C456">
            <v>123.15191089012893</v>
          </cell>
          <cell r="D456">
            <v>4.1898253058097893E-3</v>
          </cell>
          <cell r="E456">
            <v>9.5437793441920903E-3</v>
          </cell>
          <cell r="F456">
            <v>123.16145466947313</v>
          </cell>
        </row>
        <row r="457">
          <cell r="A457">
            <v>456</v>
          </cell>
          <cell r="B457">
            <v>29492.160719331012</v>
          </cell>
          <cell r="C457">
            <v>29.492160719331011</v>
          </cell>
          <cell r="D457">
            <v>1.0033705560208799E-3</v>
          </cell>
          <cell r="E457">
            <v>2.285524213585753E-3</v>
          </cell>
          <cell r="F457">
            <v>29.494446243544598</v>
          </cell>
        </row>
        <row r="458">
          <cell r="A458">
            <v>457</v>
          </cell>
          <cell r="B458">
            <v>107791.442137134</v>
          </cell>
          <cell r="C458">
            <v>107.791442137134</v>
          </cell>
          <cell r="D458">
            <v>3.6672375503683332E-3</v>
          </cell>
          <cell r="E458">
            <v>8.353404600167787E-3</v>
          </cell>
          <cell r="F458">
            <v>107.79979554173417</v>
          </cell>
        </row>
        <row r="459">
          <cell r="A459">
            <v>458</v>
          </cell>
          <cell r="B459">
            <v>205861.42277816118</v>
          </cell>
          <cell r="C459">
            <v>205.86142277816117</v>
          </cell>
          <cell r="D459">
            <v>7.0037354062289416E-3</v>
          </cell>
          <cell r="E459">
            <v>1.5953434910393156E-2</v>
          </cell>
          <cell r="F459">
            <v>205.87737621307156</v>
          </cell>
        </row>
        <row r="460">
          <cell r="A460">
            <v>459</v>
          </cell>
          <cell r="B460">
            <v>136175.42780208692</v>
          </cell>
          <cell r="C460">
            <v>136.17542780208692</v>
          </cell>
          <cell r="D460">
            <v>4.6329062156711485E-3</v>
          </cell>
          <cell r="E460">
            <v>1.0553049690017018E-2</v>
          </cell>
          <cell r="F460">
            <v>136.18598085177692</v>
          </cell>
        </row>
        <row r="461">
          <cell r="A461">
            <v>460</v>
          </cell>
          <cell r="B461">
            <v>124005.90566563603</v>
          </cell>
          <cell r="C461">
            <v>124.00590566563604</v>
          </cell>
          <cell r="D461">
            <v>4.2188795762274139E-3</v>
          </cell>
          <cell r="E461">
            <v>9.609960515394575E-3</v>
          </cell>
          <cell r="F461">
            <v>124.01551562615143</v>
          </cell>
        </row>
        <row r="462">
          <cell r="A462">
            <v>461</v>
          </cell>
          <cell r="B462">
            <v>93341.433720325076</v>
          </cell>
          <cell r="C462">
            <v>93.341433720325071</v>
          </cell>
          <cell r="D462">
            <v>3.1756251141802786E-3</v>
          </cell>
          <cell r="E462">
            <v>7.2335868819126603E-3</v>
          </cell>
          <cell r="F462">
            <v>93.348667307206981</v>
          </cell>
        </row>
        <row r="463">
          <cell r="A463">
            <v>462</v>
          </cell>
          <cell r="B463">
            <v>184788.75972155813</v>
          </cell>
          <cell r="C463">
            <v>184.78875972155814</v>
          </cell>
          <cell r="D463">
            <v>6.2868096492739566E-3</v>
          </cell>
          <cell r="E463">
            <v>1.4320388009593113E-2</v>
          </cell>
          <cell r="F463">
            <v>184.80308010956773</v>
          </cell>
        </row>
        <row r="464">
          <cell r="A464">
            <v>463</v>
          </cell>
          <cell r="B464">
            <v>130038.95194156897</v>
          </cell>
          <cell r="C464">
            <v>130.03895194156897</v>
          </cell>
          <cell r="D464">
            <v>4.4241334758650481E-3</v>
          </cell>
          <cell r="E464">
            <v>1.0077497413641915E-2</v>
          </cell>
          <cell r="F464">
            <v>130.04902943898261</v>
          </cell>
        </row>
        <row r="465">
          <cell r="A465">
            <v>464</v>
          </cell>
          <cell r="B465">
            <v>212203.31119006022</v>
          </cell>
          <cell r="C465">
            <v>212.20331119006022</v>
          </cell>
          <cell r="D465">
            <v>7.2194966101172221E-3</v>
          </cell>
          <cell r="E465">
            <v>1.6444905835945028E-2</v>
          </cell>
          <cell r="F465">
            <v>212.21975609589617</v>
          </cell>
        </row>
        <row r="466">
          <cell r="A466">
            <v>465</v>
          </cell>
          <cell r="B466">
            <v>111589.67947770198</v>
          </cell>
          <cell r="C466">
            <v>111.58967947770198</v>
          </cell>
          <cell r="D466">
            <v>3.7964596697163729E-3</v>
          </cell>
          <cell r="E466">
            <v>8.6477527658864028E-3</v>
          </cell>
          <cell r="F466">
            <v>111.59832723046786</v>
          </cell>
        </row>
        <row r="467">
          <cell r="A467">
            <v>466</v>
          </cell>
          <cell r="B467">
            <v>75928.781853470995</v>
          </cell>
          <cell r="C467">
            <v>75.928781853470994</v>
          </cell>
          <cell r="D467">
            <v>2.583218801475236E-3</v>
          </cell>
          <cell r="E467">
            <v>5.8841761743293163E-3</v>
          </cell>
          <cell r="F467">
            <v>75.934666029645328</v>
          </cell>
        </row>
        <row r="468">
          <cell r="A468">
            <v>467</v>
          </cell>
          <cell r="B468">
            <v>135175.31626312193</v>
          </cell>
          <cell r="C468">
            <v>135.17531626312194</v>
          </cell>
          <cell r="D468">
            <v>4.5988808188721806E-3</v>
          </cell>
          <cell r="E468">
            <v>1.0475545055468737E-2</v>
          </cell>
          <cell r="F468">
            <v>135.18579180817741</v>
          </cell>
        </row>
        <row r="469">
          <cell r="A469">
            <v>468</v>
          </cell>
          <cell r="B469">
            <v>64397.735505283075</v>
          </cell>
          <cell r="C469">
            <v>64.39773550528308</v>
          </cell>
          <cell r="D469">
            <v>2.1909141312277218E-3</v>
          </cell>
          <cell r="E469">
            <v>4.9905663134726767E-3</v>
          </cell>
          <cell r="F469">
            <v>64.402726071596547</v>
          </cell>
        </row>
        <row r="470">
          <cell r="A470">
            <v>469</v>
          </cell>
          <cell r="B470">
            <v>28165.856430027994</v>
          </cell>
          <cell r="C470">
            <v>28.165856430027993</v>
          </cell>
          <cell r="D470">
            <v>9.5824755927352481E-4</v>
          </cell>
          <cell r="E470">
            <v>2.182740948682487E-3</v>
          </cell>
          <cell r="F470">
            <v>28.168039170976677</v>
          </cell>
        </row>
        <row r="471">
          <cell r="A471">
            <v>470</v>
          </cell>
          <cell r="B471">
            <v>25989.124973057016</v>
          </cell>
          <cell r="C471">
            <v>25.989124973057017</v>
          </cell>
          <cell r="D471">
            <v>8.8419166784277131E-4</v>
          </cell>
          <cell r="E471">
            <v>2.0140529878807526E-3</v>
          </cell>
          <cell r="F471">
            <v>25.991139026044898</v>
          </cell>
        </row>
        <row r="472">
          <cell r="A472">
            <v>471</v>
          </cell>
          <cell r="B472">
            <v>12731.716348068003</v>
          </cell>
          <cell r="C472">
            <v>12.731716348068003</v>
          </cell>
          <cell r="D472">
            <v>4.3315338719444272E-4</v>
          </cell>
          <cell r="E472">
            <v>9.8665697203195843E-4</v>
          </cell>
          <cell r="F472">
            <v>12.732703005040035</v>
          </cell>
        </row>
        <row r="473">
          <cell r="A473">
            <v>472</v>
          </cell>
          <cell r="B473">
            <v>71327.191397311995</v>
          </cell>
          <cell r="C473">
            <v>71.327191397311992</v>
          </cell>
          <cell r="D473">
            <v>2.4266653221111318E-3</v>
          </cell>
          <cell r="E473">
            <v>5.5275713630154079E-3</v>
          </cell>
          <cell r="F473">
            <v>71.33271896867501</v>
          </cell>
        </row>
        <row r="474">
          <cell r="A474">
            <v>473</v>
          </cell>
          <cell r="B474">
            <v>1439.1267650279997</v>
          </cell>
          <cell r="C474">
            <v>1.4391267650279997</v>
          </cell>
          <cell r="D474">
            <v>4.8961398120423267E-5</v>
          </cell>
          <cell r="E474">
            <v>1.1152655443569812E-4</v>
          </cell>
          <cell r="F474">
            <v>1.4392382915824355</v>
          </cell>
        </row>
        <row r="475">
          <cell r="A475">
            <v>474</v>
          </cell>
          <cell r="B475">
            <v>23437.878302148998</v>
          </cell>
          <cell r="C475">
            <v>23.437878302148999</v>
          </cell>
          <cell r="D475">
            <v>7.9739416883628067E-4</v>
          </cell>
          <cell r="E475">
            <v>1.8163415995331245E-3</v>
          </cell>
          <cell r="F475">
            <v>23.439694643748531</v>
          </cell>
        </row>
        <row r="476">
          <cell r="A476">
            <v>475</v>
          </cell>
          <cell r="B476">
            <v>175084.32366057011</v>
          </cell>
          <cell r="C476">
            <v>175.08432366057011</v>
          </cell>
          <cell r="D476">
            <v>5.9566491873448216E-3</v>
          </cell>
          <cell r="E476">
            <v>1.3568333122612762E-2</v>
          </cell>
          <cell r="F476">
            <v>175.09789199369271</v>
          </cell>
        </row>
        <row r="477">
          <cell r="A477">
            <v>476</v>
          </cell>
          <cell r="B477">
            <v>15193.124509010006</v>
          </cell>
          <cell r="C477">
            <v>15.193124509010005</v>
          </cell>
          <cell r="D477">
            <v>5.1689443616478512E-4</v>
          </cell>
          <cell r="E477">
            <v>1.1774062360444507E-3</v>
          </cell>
          <cell r="F477">
            <v>15.194301915246049</v>
          </cell>
        </row>
        <row r="478">
          <cell r="A478">
            <v>477</v>
          </cell>
          <cell r="B478">
            <v>23510.564613746003</v>
          </cell>
          <cell r="C478">
            <v>23.510564613746002</v>
          </cell>
          <cell r="D478">
            <v>7.9986707360498377E-4</v>
          </cell>
          <cell r="E478">
            <v>1.8219744972625303E-3</v>
          </cell>
          <cell r="F478">
            <v>23.512386588243263</v>
          </cell>
        </row>
        <row r="479">
          <cell r="A479">
            <v>478</v>
          </cell>
          <cell r="B479">
            <v>8439.6710311039988</v>
          </cell>
          <cell r="C479">
            <v>8.4396710311039982</v>
          </cell>
          <cell r="D479">
            <v>2.8713112937708889E-4</v>
          </cell>
          <cell r="E479">
            <v>6.5404066795428655E-4</v>
          </cell>
          <cell r="F479">
            <v>8.4403250717719533</v>
          </cell>
        </row>
        <row r="480">
          <cell r="A480">
            <v>479</v>
          </cell>
          <cell r="B480">
            <v>39277.293107121957</v>
          </cell>
          <cell r="C480">
            <v>39.277293107121956</v>
          </cell>
          <cell r="D480">
            <v>1.3362764362685863E-3</v>
          </cell>
          <cell r="E480">
            <v>3.0438327423596219E-3</v>
          </cell>
          <cell r="F480">
            <v>39.280336939864313</v>
          </cell>
        </row>
        <row r="481">
          <cell r="A481">
            <v>480</v>
          </cell>
          <cell r="B481">
            <v>34537.869160877999</v>
          </cell>
          <cell r="C481">
            <v>34.537869160877996</v>
          </cell>
          <cell r="D481">
            <v>1.1750336407536247E-3</v>
          </cell>
          <cell r="E481">
            <v>2.6765463881764E-3</v>
          </cell>
          <cell r="F481">
            <v>34.540545707266169</v>
          </cell>
        </row>
        <row r="482">
          <cell r="A482">
            <v>481</v>
          </cell>
          <cell r="B482">
            <v>71985.718714455987</v>
          </cell>
          <cell r="C482">
            <v>71.985718714455984</v>
          </cell>
          <cell r="D482">
            <v>2.4490694764437307E-3</v>
          </cell>
          <cell r="E482">
            <v>5.57860458987741E-3</v>
          </cell>
          <cell r="F482">
            <v>71.991297319045856</v>
          </cell>
        </row>
        <row r="483">
          <cell r="A483">
            <v>482</v>
          </cell>
          <cell r="B483">
            <v>70399.408373773913</v>
          </cell>
          <cell r="C483">
            <v>70.399408373773909</v>
          </cell>
          <cell r="D483">
            <v>2.3951006572819466E-3</v>
          </cell>
          <cell r="E483">
            <v>5.45567189842785E-3</v>
          </cell>
          <cell r="F483">
            <v>70.40486404567234</v>
          </cell>
        </row>
        <row r="484">
          <cell r="A484">
            <v>483</v>
          </cell>
          <cell r="B484">
            <v>52523.803341315019</v>
          </cell>
          <cell r="C484">
            <v>52.523803341315016</v>
          </cell>
          <cell r="D484">
            <v>1.7869439362021096E-3</v>
          </cell>
          <cell r="E484">
            <v>4.070384176616368E-3</v>
          </cell>
          <cell r="F484">
            <v>52.527873725491631</v>
          </cell>
        </row>
        <row r="485">
          <cell r="A485">
            <v>484</v>
          </cell>
          <cell r="B485">
            <v>72709.316995477944</v>
          </cell>
          <cell r="C485">
            <v>72.709316995477948</v>
          </cell>
          <cell r="D485">
            <v>2.4736874492153516E-3</v>
          </cell>
          <cell r="E485">
            <v>5.6346805555526113E-3</v>
          </cell>
          <cell r="F485">
            <v>72.714951676033508</v>
          </cell>
        </row>
        <row r="486">
          <cell r="A486">
            <v>485</v>
          </cell>
          <cell r="B486">
            <v>9069.4142929979953</v>
          </cell>
          <cell r="C486">
            <v>9.0694142929979957</v>
          </cell>
          <cell r="D486">
            <v>3.0855600403616461E-4</v>
          </cell>
          <cell r="E486">
            <v>7.0284324593758787E-4</v>
          </cell>
          <cell r="F486">
            <v>9.0701171362439332</v>
          </cell>
        </row>
        <row r="487">
          <cell r="A487">
            <v>486</v>
          </cell>
          <cell r="B487">
            <v>63411.46481269299</v>
          </cell>
          <cell r="C487">
            <v>63.411464812692991</v>
          </cell>
          <cell r="D487">
            <v>2.1573596221963584E-3</v>
          </cell>
          <cell r="E487">
            <v>4.9141342890266981E-3</v>
          </cell>
          <cell r="F487">
            <v>63.416378946982014</v>
          </cell>
        </row>
        <row r="488">
          <cell r="A488">
            <v>487</v>
          </cell>
          <cell r="B488">
            <v>71925.508213045978</v>
          </cell>
          <cell r="C488">
            <v>71.925508213045973</v>
          </cell>
          <cell r="D488">
            <v>2.447021018724644E-3</v>
          </cell>
          <cell r="E488">
            <v>5.5739385174185512E-3</v>
          </cell>
          <cell r="F488">
            <v>71.931082151563388</v>
          </cell>
        </row>
        <row r="489">
          <cell r="A489">
            <v>488</v>
          </cell>
          <cell r="B489">
            <v>101738.17116269603</v>
          </cell>
          <cell r="C489">
            <v>101.73817116269603</v>
          </cell>
          <cell r="D489">
            <v>3.4612955740862834E-3</v>
          </cell>
          <cell r="E489">
            <v>7.8843003688726706E-3</v>
          </cell>
          <cell r="F489">
            <v>101.74605546306491</v>
          </cell>
        </row>
        <row r="490">
          <cell r="A490">
            <v>489</v>
          </cell>
          <cell r="B490">
            <v>98176.075197848011</v>
          </cell>
          <cell r="C490">
            <v>98.176075197848007</v>
          </cell>
          <cell r="D490">
            <v>3.3401073626539955E-3</v>
          </cell>
          <cell r="E490">
            <v>7.6082522130168006E-3</v>
          </cell>
          <cell r="F490">
            <v>98.183683450061025</v>
          </cell>
        </row>
        <row r="491">
          <cell r="A491">
            <v>490</v>
          </cell>
          <cell r="B491">
            <v>65545.132545841989</v>
          </cell>
          <cell r="C491">
            <v>65.545132545841994</v>
          </cell>
          <cell r="D491">
            <v>2.2299504167518167E-3</v>
          </cell>
          <cell r="E491">
            <v>5.0794849838865109E-3</v>
          </cell>
          <cell r="F491">
            <v>65.550212030825875</v>
          </cell>
        </row>
        <row r="492">
          <cell r="A492">
            <v>491</v>
          </cell>
          <cell r="B492">
            <v>113426.50195602501</v>
          </cell>
          <cell r="C492">
            <v>113.42650195602501</v>
          </cell>
          <cell r="D492">
            <v>3.8589513131373518E-3</v>
          </cell>
          <cell r="E492">
            <v>8.7900991436312571E-3</v>
          </cell>
          <cell r="F492">
            <v>113.43529205516863</v>
          </cell>
        </row>
        <row r="493">
          <cell r="A493">
            <v>492</v>
          </cell>
          <cell r="B493">
            <v>281311.98877222702</v>
          </cell>
          <cell r="C493">
            <v>281.31198877222704</v>
          </cell>
          <cell r="D493">
            <v>9.5706845380344741E-3</v>
          </cell>
          <cell r="E493">
            <v>2.1800551272917135E-2</v>
          </cell>
          <cell r="F493">
            <v>281.33378932349996</v>
          </cell>
        </row>
        <row r="494">
          <cell r="A494">
            <v>493</v>
          </cell>
          <cell r="B494">
            <v>111945.28348409296</v>
          </cell>
          <cell r="C494">
            <v>111.94528348409295</v>
          </cell>
          <cell r="D494">
            <v>3.8085578877144156E-3</v>
          </cell>
          <cell r="E494">
            <v>8.6753106506676954E-3</v>
          </cell>
          <cell r="F494">
            <v>111.95395879474363</v>
          </cell>
        </row>
        <row r="495">
          <cell r="A495">
            <v>494</v>
          </cell>
          <cell r="B495">
            <v>207541.7148203259</v>
          </cell>
          <cell r="C495">
            <v>207.54171482032589</v>
          </cell>
          <cell r="D495">
            <v>7.0609016334399304E-3</v>
          </cell>
          <cell r="E495">
            <v>1.6083650806909197E-2</v>
          </cell>
          <cell r="F495">
            <v>207.5577984711328</v>
          </cell>
        </row>
        <row r="496">
          <cell r="A496">
            <v>495</v>
          </cell>
          <cell r="B496">
            <v>27100.68615866001</v>
          </cell>
          <cell r="C496">
            <v>27.100686158660011</v>
          </cell>
          <cell r="D496">
            <v>9.2200876016990834E-4</v>
          </cell>
          <cell r="E496">
            <v>2.1001945232112761E-3</v>
          </cell>
          <cell r="F496">
            <v>27.102786353183223</v>
          </cell>
        </row>
        <row r="497">
          <cell r="A497">
            <v>496</v>
          </cell>
          <cell r="B497">
            <v>196556.49251637698</v>
          </cell>
          <cell r="C497">
            <v>196.55649251637698</v>
          </cell>
          <cell r="D497">
            <v>6.6871667716228538E-3</v>
          </cell>
          <cell r="E497">
            <v>1.5232340121122762E-2</v>
          </cell>
          <cell r="F497">
            <v>196.57172485649809</v>
          </cell>
        </row>
        <row r="498">
          <cell r="A498">
            <v>497</v>
          </cell>
          <cell r="B498">
            <v>95027.651346340979</v>
          </cell>
          <cell r="C498">
            <v>95.027651346340974</v>
          </cell>
          <cell r="D498">
            <v>3.2329929392470535E-3</v>
          </cell>
          <cell r="E498">
            <v>7.3642619874198789E-3</v>
          </cell>
          <cell r="F498">
            <v>95.035015608328393</v>
          </cell>
        </row>
        <row r="499">
          <cell r="A499">
            <v>498</v>
          </cell>
          <cell r="B499">
            <v>111865.68398579706</v>
          </cell>
          <cell r="C499">
            <v>111.86568398579706</v>
          </cell>
          <cell r="D499">
            <v>3.8058497852588437E-3</v>
          </cell>
          <cell r="E499">
            <v>8.6691420086859872E-3</v>
          </cell>
          <cell r="F499">
            <v>111.87435312780575</v>
          </cell>
        </row>
        <row r="500">
          <cell r="A500">
            <v>499</v>
          </cell>
          <cell r="B500">
            <v>185157.32057843596</v>
          </cell>
          <cell r="C500">
            <v>185.15732057843596</v>
          </cell>
          <cell r="D500">
            <v>6.2993486800832742E-3</v>
          </cell>
          <cell r="E500">
            <v>1.4348949998339569E-2</v>
          </cell>
          <cell r="F500">
            <v>185.17166952843431</v>
          </cell>
        </row>
        <row r="501">
          <cell r="A501">
            <v>500</v>
          </cell>
          <cell r="B501">
            <v>109535.431789075</v>
          </cell>
          <cell r="C501">
            <v>109.53543178907499</v>
          </cell>
          <cell r="D501">
            <v>3.7265708723116021E-3</v>
          </cell>
          <cell r="E501">
            <v>8.4885568060603014E-3</v>
          </cell>
          <cell r="F501">
            <v>109.54392034588105</v>
          </cell>
        </row>
        <row r="502">
          <cell r="A502">
            <v>501</v>
          </cell>
          <cell r="B502">
            <v>156546.45430606289</v>
          </cell>
          <cell r="C502">
            <v>156.54645430606288</v>
          </cell>
          <cell r="D502">
            <v>5.3259611730386161E-3</v>
          </cell>
          <cell r="E502">
            <v>1.2131722571041868E-2</v>
          </cell>
          <cell r="F502">
            <v>156.55858602863393</v>
          </cell>
        </row>
        <row r="503">
          <cell r="A503">
            <v>502</v>
          </cell>
          <cell r="B503">
            <v>259731.37808065792</v>
          </cell>
          <cell r="C503">
            <v>259.73137808065792</v>
          </cell>
          <cell r="D503">
            <v>8.8364775887729737E-3</v>
          </cell>
          <cell r="E503">
            <v>2.0128140466908626E-2</v>
          </cell>
          <cell r="F503">
            <v>259.75150622112483</v>
          </cell>
        </row>
        <row r="504">
          <cell r="A504">
            <v>503</v>
          </cell>
          <cell r="B504">
            <v>133712.83234718515</v>
          </cell>
          <cell r="C504">
            <v>133.71283234718516</v>
          </cell>
          <cell r="D504">
            <v>4.5491247730581738E-3</v>
          </cell>
          <cell r="E504">
            <v>1.0362208415482832E-2</v>
          </cell>
          <cell r="F504">
            <v>133.72319455560063</v>
          </cell>
        </row>
        <row r="505">
          <cell r="A505">
            <v>504</v>
          </cell>
          <cell r="B505">
            <v>143118.62027948911</v>
          </cell>
          <cell r="C505">
            <v>143.11862027948911</v>
          </cell>
          <cell r="D505">
            <v>4.8691247471958563E-3</v>
          </cell>
          <cell r="E505">
            <v>1.1091119269852441E-2</v>
          </cell>
          <cell r="F505">
            <v>143.12971139875896</v>
          </cell>
        </row>
        <row r="506">
          <cell r="A506">
            <v>505</v>
          </cell>
          <cell r="B506">
            <v>155294.33109854706</v>
          </cell>
          <cell r="C506">
            <v>155.29433109854705</v>
          </cell>
          <cell r="D506">
            <v>5.2833619355365522E-3</v>
          </cell>
          <cell r="E506">
            <v>1.2034688042564802E-2</v>
          </cell>
          <cell r="F506">
            <v>155.30636578658962</v>
          </cell>
        </row>
        <row r="507">
          <cell r="A507">
            <v>506</v>
          </cell>
          <cell r="B507">
            <v>181021.23572559186</v>
          </cell>
          <cell r="C507">
            <v>181.02123572559185</v>
          </cell>
          <cell r="D507">
            <v>6.1586324471140314E-3</v>
          </cell>
          <cell r="E507">
            <v>1.4028420004942907E-2</v>
          </cell>
          <cell r="F507">
            <v>181.03526414559678</v>
          </cell>
        </row>
        <row r="508">
          <cell r="A508">
            <v>507</v>
          </cell>
          <cell r="B508">
            <v>138119.14580180094</v>
          </cell>
          <cell r="C508">
            <v>138.11914580180095</v>
          </cell>
          <cell r="D508">
            <v>4.6990346159833897E-3</v>
          </cell>
          <cell r="E508">
            <v>1.0703680042096209E-2</v>
          </cell>
          <cell r="F508">
            <v>138.12984948184305</v>
          </cell>
        </row>
        <row r="509">
          <cell r="A509">
            <v>508</v>
          </cell>
          <cell r="B509">
            <v>298958.82432596321</v>
          </cell>
          <cell r="C509">
            <v>298.95882432596323</v>
          </cell>
          <cell r="D509">
            <v>1.0171058154944661E-2</v>
          </cell>
          <cell r="E509">
            <v>2.3168110277327205E-2</v>
          </cell>
          <cell r="F509">
            <v>298.98199243624055</v>
          </cell>
        </row>
        <row r="510">
          <cell r="A510">
            <v>509</v>
          </cell>
          <cell r="B510">
            <v>120063.31704748495</v>
          </cell>
          <cell r="C510">
            <v>120.06331704748494</v>
          </cell>
          <cell r="D510">
            <v>4.0847463951559125E-3</v>
          </cell>
          <cell r="E510">
            <v>9.3044257044071384E-3</v>
          </cell>
          <cell r="F510">
            <v>120.07262147318936</v>
          </cell>
        </row>
        <row r="511">
          <cell r="A511">
            <v>510</v>
          </cell>
          <cell r="B511">
            <v>151722.02725611796</v>
          </cell>
          <cell r="C511">
            <v>151.72202725611797</v>
          </cell>
          <cell r="D511">
            <v>5.1618264357552769E-3</v>
          </cell>
          <cell r="E511">
            <v>1.1757848817122583E-2</v>
          </cell>
          <cell r="F511">
            <v>151.73378510493509</v>
          </cell>
        </row>
        <row r="512">
          <cell r="A512">
            <v>511</v>
          </cell>
          <cell r="B512">
            <v>172294.6024155441</v>
          </cell>
          <cell r="C512">
            <v>172.29460241554409</v>
          </cell>
          <cell r="D512">
            <v>5.8617384012751425E-3</v>
          </cell>
          <cell r="E512">
            <v>1.3352140910880973E-2</v>
          </cell>
          <cell r="F512">
            <v>172.30795455645497</v>
          </cell>
        </row>
        <row r="513">
          <cell r="A513">
            <v>512</v>
          </cell>
          <cell r="B513">
            <v>305841.57037277112</v>
          </cell>
          <cell r="C513">
            <v>305.84157037277112</v>
          </cell>
          <cell r="D513">
            <v>1.0405220202061458E-2</v>
          </cell>
          <cell r="E513">
            <v>2.3701495501137884E-2</v>
          </cell>
          <cell r="F513">
            <v>305.86527186827226</v>
          </cell>
        </row>
        <row r="514">
          <cell r="A514">
            <v>513</v>
          </cell>
          <cell r="B514">
            <v>72288.086415787024</v>
          </cell>
          <cell r="C514">
            <v>72.288086415787021</v>
          </cell>
          <cell r="D514">
            <v>2.4593565100556295E-3</v>
          </cell>
          <cell r="E514">
            <v>5.6020368744555075E-3</v>
          </cell>
          <cell r="F514">
            <v>72.29368845266147</v>
          </cell>
        </row>
        <row r="515">
          <cell r="A515">
            <v>514</v>
          </cell>
          <cell r="B515">
            <v>353845.99944064033</v>
          </cell>
          <cell r="C515">
            <v>353.84599944064036</v>
          </cell>
          <cell r="D515">
            <v>1.2038407785151011E-2</v>
          </cell>
          <cell r="E515">
            <v>2.7421646290973392E-2</v>
          </cell>
          <cell r="F515">
            <v>353.87342108693133</v>
          </cell>
        </row>
        <row r="516">
          <cell r="A516">
            <v>515</v>
          </cell>
          <cell r="B516">
            <v>337357.0159058416</v>
          </cell>
          <cell r="C516">
            <v>337.35701590584159</v>
          </cell>
          <cell r="D516">
            <v>1.1477426148878906E-2</v>
          </cell>
          <cell r="E516">
            <v>2.6143816175884616E-2</v>
          </cell>
          <cell r="F516">
            <v>337.38315972201747</v>
          </cell>
        </row>
        <row r="517">
          <cell r="A517">
            <v>516</v>
          </cell>
          <cell r="B517">
            <v>189923.62208353891</v>
          </cell>
          <cell r="C517">
            <v>189.9236220835389</v>
          </cell>
          <cell r="D517">
            <v>6.4615058932102065E-3</v>
          </cell>
          <cell r="E517">
            <v>1.4718319255574855E-2</v>
          </cell>
          <cell r="F517">
            <v>189.93834040279447</v>
          </cell>
        </row>
        <row r="518">
          <cell r="A518">
            <v>517</v>
          </cell>
          <cell r="B518">
            <v>67183.60037460996</v>
          </cell>
          <cell r="C518">
            <v>67.183600374609966</v>
          </cell>
          <cell r="D518">
            <v>2.2856937172179531E-3</v>
          </cell>
          <cell r="E518">
            <v>5.2064596715490508E-3</v>
          </cell>
          <cell r="F518">
            <v>67.188806834281522</v>
          </cell>
        </row>
        <row r="519">
          <cell r="A519">
            <v>518</v>
          </cell>
          <cell r="B519">
            <v>35640.894690968955</v>
          </cell>
          <cell r="C519">
            <v>35.640894690968956</v>
          </cell>
          <cell r="D519">
            <v>1.21256033640557E-3</v>
          </cell>
          <cell r="E519">
            <v>2.762026444426525E-3</v>
          </cell>
          <cell r="F519">
            <v>35.643656717413386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7BEE7-E1F8-492E-8E44-EF5A8DB44359}">
  <dimension ref="A1:W526"/>
  <sheetViews>
    <sheetView tabSelected="1" topLeftCell="M498" workbookViewId="0">
      <selection activeCell="O505" sqref="O505"/>
    </sheetView>
  </sheetViews>
  <sheetFormatPr defaultColWidth="8.7109375" defaultRowHeight="11.45"/>
  <cols>
    <col min="1" max="1" width="9.5703125" style="1" customWidth="1"/>
    <col min="2" max="2" width="13.42578125" style="1" bestFit="1" customWidth="1"/>
    <col min="3" max="3" width="8.7109375" style="1" customWidth="1"/>
    <col min="4" max="4" width="13.5703125" style="1" customWidth="1"/>
    <col min="5" max="5" width="12.5703125" style="1" customWidth="1"/>
    <col min="6" max="6" width="19.140625" style="1" customWidth="1"/>
    <col min="7" max="7" width="18.140625" style="1" customWidth="1"/>
    <col min="8" max="9" width="15.85546875" style="1" customWidth="1"/>
    <col min="10" max="10" width="14.5703125" style="1" bestFit="1" customWidth="1"/>
    <col min="11" max="11" width="16.5703125" style="1" customWidth="1"/>
    <col min="12" max="12" width="11.28515625" style="1" customWidth="1"/>
    <col min="13" max="13" width="9.42578125" style="1" bestFit="1" customWidth="1"/>
    <col min="14" max="14" width="20.5703125" style="1" customWidth="1"/>
    <col min="15" max="15" width="24" style="2" customWidth="1"/>
    <col min="16" max="16" width="17.7109375" style="1" customWidth="1"/>
    <col min="17" max="17" width="15.140625" style="2" customWidth="1"/>
    <col min="18" max="18" width="9" style="1" customWidth="1"/>
    <col min="19" max="19" width="14.7109375" style="1" bestFit="1" customWidth="1"/>
    <col min="20" max="20" width="16.5703125" style="2" customWidth="1"/>
    <col min="21" max="21" width="12.140625" style="1" customWidth="1"/>
    <col min="22" max="22" width="8.7109375" style="1"/>
    <col min="23" max="23" width="89.5703125" style="1" bestFit="1" customWidth="1"/>
    <col min="24" max="16384" width="8.7109375" style="1"/>
  </cols>
  <sheetData>
    <row r="1" spans="1:23" s="20" customFormat="1">
      <c r="A1" s="21"/>
      <c r="B1" s="21" t="s">
        <v>0</v>
      </c>
      <c r="C1" s="21" t="s">
        <v>0</v>
      </c>
      <c r="D1" s="21" t="s">
        <v>1</v>
      </c>
      <c r="E1" s="21" t="s">
        <v>2</v>
      </c>
      <c r="F1" s="21" t="s">
        <v>1</v>
      </c>
      <c r="G1" s="21" t="s">
        <v>2</v>
      </c>
      <c r="H1" s="21" t="s">
        <v>2</v>
      </c>
      <c r="I1" s="21" t="s">
        <v>2</v>
      </c>
      <c r="J1" s="21" t="s">
        <v>2</v>
      </c>
      <c r="K1" s="21" t="s">
        <v>2</v>
      </c>
      <c r="L1" s="21" t="s">
        <v>2</v>
      </c>
      <c r="M1" s="21" t="s">
        <v>2</v>
      </c>
      <c r="N1" s="21"/>
      <c r="O1" s="25"/>
      <c r="Q1" s="26"/>
      <c r="T1" s="26"/>
    </row>
    <row r="2" spans="1:23" s="20" customFormat="1" ht="34.5">
      <c r="A2" s="21" t="s">
        <v>3</v>
      </c>
      <c r="B2" s="21" t="s">
        <v>4</v>
      </c>
      <c r="C2" s="21" t="s">
        <v>5</v>
      </c>
      <c r="D2" s="21" t="s">
        <v>6</v>
      </c>
      <c r="E2" s="21" t="s">
        <v>6</v>
      </c>
      <c r="F2" s="21" t="s">
        <v>7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5" t="s">
        <v>15</v>
      </c>
      <c r="P2" s="24" t="s">
        <v>16</v>
      </c>
      <c r="Q2" s="23" t="s">
        <v>17</v>
      </c>
      <c r="R2" s="21" t="s">
        <v>18</v>
      </c>
      <c r="S2" s="21" t="s">
        <v>19</v>
      </c>
      <c r="T2" s="22" t="s">
        <v>20</v>
      </c>
      <c r="U2" s="21" t="s">
        <v>21</v>
      </c>
      <c r="V2" s="21" t="s">
        <v>22</v>
      </c>
      <c r="W2" s="21" t="s">
        <v>23</v>
      </c>
    </row>
    <row r="3" spans="1:23">
      <c r="A3" s="5">
        <v>1</v>
      </c>
      <c r="B3" s="5" t="s">
        <v>24</v>
      </c>
      <c r="C3" s="5" t="s">
        <v>25</v>
      </c>
      <c r="D3" s="5" t="s">
        <v>26</v>
      </c>
      <c r="E3" s="5" t="s">
        <v>26</v>
      </c>
      <c r="F3" s="5" t="s">
        <v>27</v>
      </c>
      <c r="G3" s="5" t="s">
        <v>28</v>
      </c>
      <c r="H3" s="5" t="s">
        <v>29</v>
      </c>
      <c r="I3" s="5" t="s">
        <v>29</v>
      </c>
      <c r="J3" s="5" t="s">
        <v>29</v>
      </c>
      <c r="K3" s="5" t="s">
        <v>29</v>
      </c>
      <c r="L3" s="5" t="s">
        <v>29</v>
      </c>
      <c r="M3" s="5" t="s">
        <v>29</v>
      </c>
      <c r="N3" s="12">
        <f>VLOOKUP(A3,'[1]Length adjustment - UNK'!$A$2:$F$519,6,FALSE)</f>
        <v>37.986313706246676</v>
      </c>
      <c r="O3" s="12">
        <v>1.9311064790000001</v>
      </c>
      <c r="P3" s="5">
        <v>2.5</v>
      </c>
      <c r="Q3" s="12">
        <f t="shared" ref="Q3:Q66" si="0">SUM(1-(O3/P3))</f>
        <v>0.22755740839999994</v>
      </c>
      <c r="R3" s="5" t="s">
        <v>30</v>
      </c>
      <c r="S3" s="6" t="str">
        <f t="shared" ref="S3:S66" si="1">IF(AND(Q3&lt;0.5,Q3&gt;-0.5),"Yes","No")</f>
        <v>Yes</v>
      </c>
      <c r="T3" s="7">
        <f t="shared" ref="T3:T66" si="2">SUM(O3/(N3/1000))</f>
        <v>50.836901256950306</v>
      </c>
      <c r="U3" s="6">
        <f t="shared" ref="U3:U66" si="3">IF(T3&lt;=12,1,IF(T3&lt;25,2,IF(T3&lt;50,3,IF(T3&lt;100,4,5))))</f>
        <v>4</v>
      </c>
      <c r="V3" s="5">
        <f t="shared" ref="V3:V66" si="4">RANK(T3,T$3:T$520)</f>
        <v>301</v>
      </c>
      <c r="W3" s="5"/>
    </row>
    <row r="4" spans="1:23">
      <c r="A4" s="5">
        <v>2</v>
      </c>
      <c r="B4" s="5" t="s">
        <v>24</v>
      </c>
      <c r="C4" s="5" t="s">
        <v>25</v>
      </c>
      <c r="D4" s="5" t="s">
        <v>26</v>
      </c>
      <c r="E4" s="5" t="s">
        <v>26</v>
      </c>
      <c r="F4" s="5" t="s">
        <v>27</v>
      </c>
      <c r="G4" s="5" t="s">
        <v>31</v>
      </c>
      <c r="H4" s="5" t="s">
        <v>29</v>
      </c>
      <c r="I4" s="5" t="s">
        <v>29</v>
      </c>
      <c r="J4" s="5" t="s">
        <v>29</v>
      </c>
      <c r="K4" s="5" t="s">
        <v>29</v>
      </c>
      <c r="L4" s="5" t="s">
        <v>29</v>
      </c>
      <c r="M4" s="5" t="s">
        <v>29</v>
      </c>
      <c r="N4" s="12">
        <f>VLOOKUP(A4,'[1]Length adjustment - UNK'!$A$2:$F$519,6,FALSE)</f>
        <v>44.257416003011066</v>
      </c>
      <c r="O4" s="12">
        <v>2.6096033480000003</v>
      </c>
      <c r="P4" s="5">
        <v>2.5</v>
      </c>
      <c r="Q4" s="12">
        <f t="shared" si="0"/>
        <v>-4.3841339200000107E-2</v>
      </c>
      <c r="R4" s="5" t="s">
        <v>30</v>
      </c>
      <c r="S4" s="6" t="str">
        <f t="shared" si="1"/>
        <v>Yes</v>
      </c>
      <c r="T4" s="7">
        <f t="shared" si="2"/>
        <v>58.964204955446455</v>
      </c>
      <c r="U4" s="6">
        <f t="shared" si="3"/>
        <v>4</v>
      </c>
      <c r="V4" s="5">
        <f t="shared" si="4"/>
        <v>268</v>
      </c>
      <c r="W4" s="5"/>
    </row>
    <row r="5" spans="1:23">
      <c r="A5" s="5">
        <v>3</v>
      </c>
      <c r="B5" s="5" t="s">
        <v>24</v>
      </c>
      <c r="C5" s="5" t="s">
        <v>25</v>
      </c>
      <c r="D5" s="5" t="s">
        <v>26</v>
      </c>
      <c r="E5" s="5" t="s">
        <v>26</v>
      </c>
      <c r="F5" s="5" t="s">
        <v>32</v>
      </c>
      <c r="G5" s="5" t="s">
        <v>29</v>
      </c>
      <c r="H5" s="5" t="s">
        <v>29</v>
      </c>
      <c r="I5" s="5" t="s">
        <v>29</v>
      </c>
      <c r="J5" s="5" t="s">
        <v>29</v>
      </c>
      <c r="K5" s="5" t="s">
        <v>29</v>
      </c>
      <c r="L5" s="5" t="s">
        <v>29</v>
      </c>
      <c r="M5" s="5" t="s">
        <v>29</v>
      </c>
      <c r="N5" s="12">
        <f>VLOOKUP(A5,'[1]Length adjustment - UNK'!$A$2:$F$519,6,FALSE)</f>
        <v>117.36670934888781</v>
      </c>
      <c r="O5" s="12">
        <v>3.2359081520000004</v>
      </c>
      <c r="P5" s="5">
        <v>2.5</v>
      </c>
      <c r="Q5" s="12">
        <f t="shared" si="0"/>
        <v>-0.29436326080000019</v>
      </c>
      <c r="R5" s="5" t="s">
        <v>30</v>
      </c>
      <c r="S5" s="6" t="str">
        <f t="shared" si="1"/>
        <v>Yes</v>
      </c>
      <c r="T5" s="7">
        <f t="shared" si="2"/>
        <v>27.57091998192471</v>
      </c>
      <c r="U5" s="6">
        <f t="shared" si="3"/>
        <v>3</v>
      </c>
      <c r="V5" s="5">
        <f t="shared" si="4"/>
        <v>422</v>
      </c>
      <c r="W5" s="5"/>
    </row>
    <row r="6" spans="1:23">
      <c r="A6" s="5">
        <v>4</v>
      </c>
      <c r="B6" s="5" t="s">
        <v>24</v>
      </c>
      <c r="C6" s="5" t="s">
        <v>25</v>
      </c>
      <c r="D6" s="5" t="s">
        <v>33</v>
      </c>
      <c r="E6" s="5" t="s">
        <v>34</v>
      </c>
      <c r="F6" s="5" t="s">
        <v>34</v>
      </c>
      <c r="G6" s="5" t="s">
        <v>34</v>
      </c>
      <c r="H6" s="5" t="s">
        <v>29</v>
      </c>
      <c r="I6" s="5" t="s">
        <v>29</v>
      </c>
      <c r="J6" s="5" t="s">
        <v>29</v>
      </c>
      <c r="K6" s="5" t="s">
        <v>29</v>
      </c>
      <c r="L6" s="5" t="s">
        <v>29</v>
      </c>
      <c r="M6" s="5" t="s">
        <v>29</v>
      </c>
      <c r="N6" s="12">
        <f>VLOOKUP(A6,'[1]Length adjustment - UNK'!$A$2:$F$519,6,FALSE)</f>
        <v>46.612655997336169</v>
      </c>
      <c r="O6" s="12">
        <v>1.8789144120000001</v>
      </c>
      <c r="P6" s="5">
        <v>2.5</v>
      </c>
      <c r="Q6" s="12">
        <f t="shared" si="0"/>
        <v>0.24843423519999996</v>
      </c>
      <c r="R6" s="5" t="s">
        <v>30</v>
      </c>
      <c r="S6" s="6" t="str">
        <f t="shared" si="1"/>
        <v>Yes</v>
      </c>
      <c r="T6" s="7">
        <f t="shared" si="2"/>
        <v>40.309104293635976</v>
      </c>
      <c r="U6" s="6">
        <f t="shared" si="3"/>
        <v>3</v>
      </c>
      <c r="V6" s="5">
        <f t="shared" si="4"/>
        <v>349</v>
      </c>
      <c r="W6" s="5"/>
    </row>
    <row r="7" spans="1:23">
      <c r="A7" s="5">
        <v>5</v>
      </c>
      <c r="B7" s="5" t="s">
        <v>24</v>
      </c>
      <c r="C7" s="5" t="s">
        <v>25</v>
      </c>
      <c r="D7" s="5" t="s">
        <v>35</v>
      </c>
      <c r="E7" s="5" t="s">
        <v>36</v>
      </c>
      <c r="F7" s="5" t="s">
        <v>34</v>
      </c>
      <c r="G7" s="5" t="s">
        <v>34</v>
      </c>
      <c r="H7" s="5" t="s">
        <v>29</v>
      </c>
      <c r="I7" s="5" t="s">
        <v>29</v>
      </c>
      <c r="J7" s="5" t="s">
        <v>29</v>
      </c>
      <c r="K7" s="5" t="s">
        <v>29</v>
      </c>
      <c r="L7" s="5" t="s">
        <v>29</v>
      </c>
      <c r="M7" s="5" t="s">
        <v>29</v>
      </c>
      <c r="N7" s="12">
        <f>VLOOKUP(A7,'[1]Length adjustment - UNK'!$A$2:$F$519,6,FALSE)</f>
        <v>82.124010230907132</v>
      </c>
      <c r="O7" s="12">
        <v>3.2359081510000003</v>
      </c>
      <c r="P7" s="5">
        <v>2.5</v>
      </c>
      <c r="Q7" s="12">
        <f t="shared" si="0"/>
        <v>-0.29436326040000016</v>
      </c>
      <c r="R7" s="5" t="s">
        <v>30</v>
      </c>
      <c r="S7" s="6" t="str">
        <f t="shared" si="1"/>
        <v>Yes</v>
      </c>
      <c r="T7" s="7">
        <f t="shared" si="2"/>
        <v>39.402705029888757</v>
      </c>
      <c r="U7" s="6">
        <f t="shared" si="3"/>
        <v>3</v>
      </c>
      <c r="V7" s="5">
        <f t="shared" si="4"/>
        <v>357</v>
      </c>
      <c r="W7" s="5"/>
    </row>
    <row r="8" spans="1:23">
      <c r="A8" s="5">
        <v>6</v>
      </c>
      <c r="B8" s="5" t="s">
        <v>24</v>
      </c>
      <c r="C8" s="5" t="s">
        <v>25</v>
      </c>
      <c r="D8" s="5" t="s">
        <v>35</v>
      </c>
      <c r="E8" s="5" t="s">
        <v>37</v>
      </c>
      <c r="F8" s="5" t="s">
        <v>34</v>
      </c>
      <c r="G8" s="5" t="s">
        <v>34</v>
      </c>
      <c r="H8" s="5" t="s">
        <v>29</v>
      </c>
      <c r="I8" s="5" t="s">
        <v>29</v>
      </c>
      <c r="J8" s="5" t="s">
        <v>29</v>
      </c>
      <c r="K8" s="5" t="s">
        <v>29</v>
      </c>
      <c r="L8" s="5" t="s">
        <v>29</v>
      </c>
      <c r="M8" s="5" t="s">
        <v>29</v>
      </c>
      <c r="N8" s="12">
        <f>VLOOKUP(A8,'[1]Length adjustment - UNK'!$A$2:$F$519,6,FALSE)</f>
        <v>84.007913072318019</v>
      </c>
      <c r="O8" s="12">
        <v>3.3402922860000004</v>
      </c>
      <c r="P8" s="5">
        <v>2.5</v>
      </c>
      <c r="Q8" s="12">
        <f t="shared" si="0"/>
        <v>-0.33611691440000024</v>
      </c>
      <c r="R8" s="5" t="s">
        <v>30</v>
      </c>
      <c r="S8" s="6" t="str">
        <f t="shared" si="1"/>
        <v>Yes</v>
      </c>
      <c r="T8" s="7">
        <f t="shared" si="2"/>
        <v>39.761638681876519</v>
      </c>
      <c r="U8" s="6">
        <f t="shared" si="3"/>
        <v>3</v>
      </c>
      <c r="V8" s="5">
        <f t="shared" si="4"/>
        <v>353</v>
      </c>
      <c r="W8" s="5"/>
    </row>
    <row r="9" spans="1:23">
      <c r="A9" s="5">
        <v>7</v>
      </c>
      <c r="B9" s="5" t="s">
        <v>24</v>
      </c>
      <c r="C9" s="5" t="s">
        <v>25</v>
      </c>
      <c r="D9" s="5" t="s">
        <v>38</v>
      </c>
      <c r="E9" s="5" t="s">
        <v>39</v>
      </c>
      <c r="F9" s="5" t="s">
        <v>34</v>
      </c>
      <c r="G9" s="5" t="s">
        <v>34</v>
      </c>
      <c r="H9" s="5" t="s">
        <v>29</v>
      </c>
      <c r="I9" s="5" t="s">
        <v>29</v>
      </c>
      <c r="J9" s="5" t="s">
        <v>29</v>
      </c>
      <c r="K9" s="5" t="s">
        <v>29</v>
      </c>
      <c r="L9" s="5" t="s">
        <v>29</v>
      </c>
      <c r="M9" s="5" t="s">
        <v>29</v>
      </c>
      <c r="N9" s="12">
        <f>VLOOKUP(A9,'[1]Length adjustment - UNK'!$A$2:$F$519,6,FALSE)</f>
        <v>78.858825464873746</v>
      </c>
      <c r="O9" s="12">
        <v>1.56576201</v>
      </c>
      <c r="P9" s="5">
        <v>2.5</v>
      </c>
      <c r="Q9" s="12">
        <f t="shared" si="0"/>
        <v>0.37369519600000001</v>
      </c>
      <c r="R9" s="5" t="s">
        <v>30</v>
      </c>
      <c r="S9" s="6" t="str">
        <f t="shared" si="1"/>
        <v>Yes</v>
      </c>
      <c r="T9" s="7">
        <f t="shared" si="2"/>
        <v>19.855254003211609</v>
      </c>
      <c r="U9" s="6">
        <f t="shared" si="3"/>
        <v>2</v>
      </c>
      <c r="V9" s="5">
        <f t="shared" si="4"/>
        <v>468</v>
      </c>
      <c r="W9" s="5"/>
    </row>
    <row r="10" spans="1:23">
      <c r="A10" s="5">
        <v>8</v>
      </c>
      <c r="B10" s="5" t="s">
        <v>24</v>
      </c>
      <c r="C10" s="5" t="s">
        <v>25</v>
      </c>
      <c r="D10" s="5" t="s">
        <v>38</v>
      </c>
      <c r="E10" s="5" t="s">
        <v>40</v>
      </c>
      <c r="F10" s="5" t="s">
        <v>34</v>
      </c>
      <c r="G10" s="5" t="s">
        <v>34</v>
      </c>
      <c r="H10" s="5" t="s">
        <v>29</v>
      </c>
      <c r="I10" s="5" t="s">
        <v>29</v>
      </c>
      <c r="J10" s="5" t="s">
        <v>29</v>
      </c>
      <c r="K10" s="5" t="s">
        <v>29</v>
      </c>
      <c r="L10" s="5" t="s">
        <v>29</v>
      </c>
      <c r="M10" s="5" t="s">
        <v>29</v>
      </c>
      <c r="N10" s="12">
        <f>VLOOKUP(A10,'[1]Length adjustment - UNK'!$A$2:$F$519,6,FALSE)</f>
        <v>82.77953761489168</v>
      </c>
      <c r="O10" s="12">
        <v>2.2964509469999999</v>
      </c>
      <c r="P10" s="5">
        <v>2.5</v>
      </c>
      <c r="Q10" s="12">
        <f t="shared" si="0"/>
        <v>8.1419621200000014E-2</v>
      </c>
      <c r="R10" s="5" t="s">
        <v>30</v>
      </c>
      <c r="S10" s="6" t="str">
        <f t="shared" si="1"/>
        <v>Yes</v>
      </c>
      <c r="T10" s="7">
        <f t="shared" si="2"/>
        <v>27.741770649693485</v>
      </c>
      <c r="U10" s="6">
        <f t="shared" si="3"/>
        <v>3</v>
      </c>
      <c r="V10" s="5">
        <f t="shared" si="4"/>
        <v>420</v>
      </c>
      <c r="W10" s="5"/>
    </row>
    <row r="11" spans="1:23">
      <c r="A11" s="5">
        <v>9</v>
      </c>
      <c r="B11" s="5" t="s">
        <v>24</v>
      </c>
      <c r="C11" s="5" t="s">
        <v>25</v>
      </c>
      <c r="D11" s="5" t="s">
        <v>41</v>
      </c>
      <c r="E11" s="5" t="s">
        <v>34</v>
      </c>
      <c r="F11" s="5" t="s">
        <v>34</v>
      </c>
      <c r="G11" s="5" t="s">
        <v>34</v>
      </c>
      <c r="H11" s="5" t="s">
        <v>29</v>
      </c>
      <c r="I11" s="5" t="s">
        <v>29</v>
      </c>
      <c r="J11" s="5" t="s">
        <v>29</v>
      </c>
      <c r="K11" s="5" t="s">
        <v>29</v>
      </c>
      <c r="L11" s="5" t="s">
        <v>29</v>
      </c>
      <c r="M11" s="5" t="s">
        <v>29</v>
      </c>
      <c r="N11" s="12">
        <f>VLOOKUP(A11,'[1]Length adjustment - UNK'!$A$2:$F$519,6,FALSE)</f>
        <v>252.97171134178464</v>
      </c>
      <c r="O11" s="12">
        <v>3.6012526200000003</v>
      </c>
      <c r="P11" s="5">
        <v>2.5</v>
      </c>
      <c r="Q11" s="12">
        <f t="shared" si="0"/>
        <v>-0.44050104800000023</v>
      </c>
      <c r="R11" s="5" t="s">
        <v>30</v>
      </c>
      <c r="S11" s="6" t="str">
        <f t="shared" si="1"/>
        <v>Yes</v>
      </c>
      <c r="T11" s="7">
        <f t="shared" si="2"/>
        <v>14.235791823910402</v>
      </c>
      <c r="U11" s="6">
        <f t="shared" si="3"/>
        <v>2</v>
      </c>
      <c r="V11" s="5">
        <f t="shared" si="4"/>
        <v>488</v>
      </c>
      <c r="W11" s="5"/>
    </row>
    <row r="12" spans="1:23">
      <c r="A12" s="5">
        <v>10</v>
      </c>
      <c r="B12" s="5" t="s">
        <v>24</v>
      </c>
      <c r="C12" s="5" t="s">
        <v>25</v>
      </c>
      <c r="D12" s="5" t="s">
        <v>42</v>
      </c>
      <c r="E12" s="5" t="s">
        <v>43</v>
      </c>
      <c r="F12" s="5" t="s">
        <v>27</v>
      </c>
      <c r="G12" s="5" t="s">
        <v>34</v>
      </c>
      <c r="H12" s="5" t="s">
        <v>29</v>
      </c>
      <c r="I12" s="5" t="s">
        <v>29</v>
      </c>
      <c r="J12" s="5" t="s">
        <v>29</v>
      </c>
      <c r="K12" s="5" t="s">
        <v>29</v>
      </c>
      <c r="L12" s="5" t="s">
        <v>29</v>
      </c>
      <c r="M12" s="5" t="s">
        <v>29</v>
      </c>
      <c r="N12" s="12">
        <f>VLOOKUP(A12,'[1]Length adjustment - UNK'!$A$2:$F$519,6,FALSE)</f>
        <v>55.73192363578292</v>
      </c>
      <c r="O12" s="12">
        <v>1.826722344</v>
      </c>
      <c r="P12" s="5">
        <v>2.5</v>
      </c>
      <c r="Q12" s="12">
        <f t="shared" si="0"/>
        <v>0.26931106240000002</v>
      </c>
      <c r="R12" s="5" t="s">
        <v>30</v>
      </c>
      <c r="S12" s="6" t="str">
        <f t="shared" si="1"/>
        <v>Yes</v>
      </c>
      <c r="T12" s="7">
        <f t="shared" si="2"/>
        <v>32.776947659978937</v>
      </c>
      <c r="U12" s="6">
        <f t="shared" si="3"/>
        <v>3</v>
      </c>
      <c r="V12" s="5">
        <f t="shared" si="4"/>
        <v>392</v>
      </c>
      <c r="W12" s="5"/>
    </row>
    <row r="13" spans="1:23">
      <c r="A13" s="5">
        <v>11</v>
      </c>
      <c r="B13" s="5" t="s">
        <v>24</v>
      </c>
      <c r="C13" s="5" t="s">
        <v>25</v>
      </c>
      <c r="D13" s="5" t="s">
        <v>42</v>
      </c>
      <c r="E13" s="5" t="s">
        <v>43</v>
      </c>
      <c r="F13" s="5" t="s">
        <v>44</v>
      </c>
      <c r="G13" s="5" t="s">
        <v>34</v>
      </c>
      <c r="H13" s="5" t="s">
        <v>29</v>
      </c>
      <c r="I13" s="5" t="s">
        <v>29</v>
      </c>
      <c r="J13" s="5" t="s">
        <v>29</v>
      </c>
      <c r="K13" s="5" t="s">
        <v>29</v>
      </c>
      <c r="L13" s="5" t="s">
        <v>29</v>
      </c>
      <c r="M13" s="5" t="s">
        <v>29</v>
      </c>
      <c r="N13" s="12">
        <f>VLOOKUP(A13,'[1]Length adjustment - UNK'!$A$2:$F$519,6,FALSE)</f>
        <v>126.47613877968602</v>
      </c>
      <c r="O13" s="12">
        <v>1.9832985450000002</v>
      </c>
      <c r="P13" s="5">
        <v>2.5</v>
      </c>
      <c r="Q13" s="12">
        <f t="shared" si="0"/>
        <v>0.20668058199999995</v>
      </c>
      <c r="R13" s="5" t="s">
        <v>30</v>
      </c>
      <c r="S13" s="6" t="str">
        <f t="shared" si="1"/>
        <v>Yes</v>
      </c>
      <c r="T13" s="7">
        <f t="shared" si="2"/>
        <v>15.681207254870339</v>
      </c>
      <c r="U13" s="6">
        <f t="shared" si="3"/>
        <v>2</v>
      </c>
      <c r="V13" s="5">
        <f t="shared" si="4"/>
        <v>482</v>
      </c>
      <c r="W13" s="5"/>
    </row>
    <row r="14" spans="1:23">
      <c r="A14" s="5">
        <v>12</v>
      </c>
      <c r="B14" s="5" t="s">
        <v>24</v>
      </c>
      <c r="C14" s="5" t="s">
        <v>45</v>
      </c>
      <c r="D14" s="5" t="s">
        <v>29</v>
      </c>
      <c r="E14" s="5" t="s">
        <v>29</v>
      </c>
      <c r="F14" s="5" t="s">
        <v>29</v>
      </c>
      <c r="G14" s="5" t="s">
        <v>29</v>
      </c>
      <c r="H14" s="5" t="s">
        <v>29</v>
      </c>
      <c r="I14" s="5" t="s">
        <v>29</v>
      </c>
      <c r="J14" s="5" t="s">
        <v>29</v>
      </c>
      <c r="K14" s="5" t="s">
        <v>29</v>
      </c>
      <c r="L14" s="5" t="s">
        <v>29</v>
      </c>
      <c r="M14" s="5" t="s">
        <v>29</v>
      </c>
      <c r="N14" s="12">
        <f>VLOOKUP(A14,'[1]Length adjustment - UNK'!$A$2:$F$519,6,FALSE)</f>
        <v>10.322713435877107</v>
      </c>
      <c r="O14" s="12">
        <v>0.57411273699999998</v>
      </c>
      <c r="P14" s="5">
        <v>2.5</v>
      </c>
      <c r="Q14" s="12">
        <f t="shared" si="0"/>
        <v>0.77035490520000005</v>
      </c>
      <c r="R14" s="5" t="s">
        <v>30</v>
      </c>
      <c r="S14" s="6" t="str">
        <f t="shared" si="1"/>
        <v>No</v>
      </c>
      <c r="T14" s="7">
        <f t="shared" si="2"/>
        <v>55.616455941191042</v>
      </c>
      <c r="U14" s="6">
        <f t="shared" si="3"/>
        <v>4</v>
      </c>
      <c r="V14" s="5">
        <f t="shared" si="4"/>
        <v>278</v>
      </c>
      <c r="W14" s="5" t="s">
        <v>46</v>
      </c>
    </row>
    <row r="15" spans="1:23">
      <c r="A15" s="5">
        <v>13</v>
      </c>
      <c r="B15" s="5" t="s">
        <v>24</v>
      </c>
      <c r="C15" s="5" t="s">
        <v>47</v>
      </c>
      <c r="D15" s="5" t="s">
        <v>29</v>
      </c>
      <c r="E15" s="5" t="s">
        <v>29</v>
      </c>
      <c r="F15" s="5" t="s">
        <v>29</v>
      </c>
      <c r="G15" s="5" t="s">
        <v>29</v>
      </c>
      <c r="H15" s="5" t="s">
        <v>29</v>
      </c>
      <c r="I15" s="5" t="s">
        <v>29</v>
      </c>
      <c r="J15" s="5" t="s">
        <v>29</v>
      </c>
      <c r="K15" s="5" t="s">
        <v>29</v>
      </c>
      <c r="L15" s="5" t="s">
        <v>29</v>
      </c>
      <c r="M15" s="5" t="s">
        <v>29</v>
      </c>
      <c r="N15" s="12">
        <f>VLOOKUP(A15,'[1]Length adjustment - UNK'!$A$2:$F$519,6,FALSE)</f>
        <v>68.880786734200527</v>
      </c>
      <c r="O15" s="12">
        <v>1.7223382110000001</v>
      </c>
      <c r="P15" s="5">
        <v>2.5</v>
      </c>
      <c r="Q15" s="12">
        <f t="shared" si="0"/>
        <v>0.31106471559999993</v>
      </c>
      <c r="R15" s="5" t="s">
        <v>30</v>
      </c>
      <c r="S15" s="6" t="str">
        <f t="shared" si="1"/>
        <v>Yes</v>
      </c>
      <c r="T15" s="7">
        <f t="shared" si="2"/>
        <v>25.004624550039125</v>
      </c>
      <c r="U15" s="6">
        <f t="shared" si="3"/>
        <v>3</v>
      </c>
      <c r="V15" s="5">
        <f t="shared" si="4"/>
        <v>441</v>
      </c>
      <c r="W15" s="5"/>
    </row>
    <row r="16" spans="1:23">
      <c r="A16" s="5">
        <v>14</v>
      </c>
      <c r="B16" s="5" t="s">
        <v>48</v>
      </c>
      <c r="C16" s="5" t="s">
        <v>25</v>
      </c>
      <c r="D16" s="5" t="s">
        <v>33</v>
      </c>
      <c r="E16" s="5" t="s">
        <v>34</v>
      </c>
      <c r="F16" s="5" t="s">
        <v>34</v>
      </c>
      <c r="G16" s="5" t="s">
        <v>34</v>
      </c>
      <c r="H16" s="5" t="s">
        <v>29</v>
      </c>
      <c r="I16" s="5" t="s">
        <v>29</v>
      </c>
      <c r="J16" s="5" t="s">
        <v>29</v>
      </c>
      <c r="K16" s="5" t="s">
        <v>29</v>
      </c>
      <c r="L16" s="5" t="s">
        <v>29</v>
      </c>
      <c r="M16" s="5" t="s">
        <v>29</v>
      </c>
      <c r="N16" s="12">
        <f>VLOOKUP(A16,'[1]Length adjustment - UNK'!$A$2:$F$519,6,FALSE)</f>
        <v>29.422511896018012</v>
      </c>
      <c r="O16" s="12">
        <v>2.5052192149999999</v>
      </c>
      <c r="P16" s="5">
        <v>2.5</v>
      </c>
      <c r="Q16" s="12">
        <f t="shared" si="0"/>
        <v>-2.0876859999998665E-3</v>
      </c>
      <c r="R16" s="5" t="s">
        <v>30</v>
      </c>
      <c r="S16" s="6" t="str">
        <f t="shared" si="1"/>
        <v>Yes</v>
      </c>
      <c r="T16" s="7">
        <f t="shared" si="2"/>
        <v>85.146340457051579</v>
      </c>
      <c r="U16" s="6">
        <f t="shared" si="3"/>
        <v>4</v>
      </c>
      <c r="V16" s="5">
        <f t="shared" si="4"/>
        <v>170</v>
      </c>
      <c r="W16" s="5"/>
    </row>
    <row r="17" spans="1:23">
      <c r="A17" s="5">
        <v>15</v>
      </c>
      <c r="B17" s="5" t="s">
        <v>48</v>
      </c>
      <c r="C17" s="5" t="s">
        <v>25</v>
      </c>
      <c r="D17" s="5" t="s">
        <v>49</v>
      </c>
      <c r="E17" s="5" t="s">
        <v>34</v>
      </c>
      <c r="F17" s="5" t="s">
        <v>34</v>
      </c>
      <c r="G17" s="5" t="s">
        <v>34</v>
      </c>
      <c r="H17" s="5" t="s">
        <v>29</v>
      </c>
      <c r="I17" s="5" t="s">
        <v>29</v>
      </c>
      <c r="J17" s="5" t="s">
        <v>29</v>
      </c>
      <c r="K17" s="5" t="s">
        <v>29</v>
      </c>
      <c r="L17" s="5" t="s">
        <v>29</v>
      </c>
      <c r="M17" s="5" t="s">
        <v>29</v>
      </c>
      <c r="N17" s="12">
        <f>VLOOKUP(A17,'[1]Length adjustment - UNK'!$A$2:$F$519,6,FALSE)</f>
        <v>24.453471675875107</v>
      </c>
      <c r="O17" s="12">
        <v>1.513569943</v>
      </c>
      <c r="P17" s="5">
        <v>2.5</v>
      </c>
      <c r="Q17" s="12">
        <f t="shared" si="0"/>
        <v>0.39457202280000003</v>
      </c>
      <c r="R17" s="5" t="s">
        <v>30</v>
      </c>
      <c r="S17" s="6" t="str">
        <f t="shared" si="1"/>
        <v>Yes</v>
      </c>
      <c r="T17" s="7">
        <f t="shared" si="2"/>
        <v>61.895912492999194</v>
      </c>
      <c r="U17" s="6">
        <f t="shared" si="3"/>
        <v>4</v>
      </c>
      <c r="V17" s="5">
        <f t="shared" si="4"/>
        <v>253</v>
      </c>
      <c r="W17" s="5"/>
    </row>
    <row r="18" spans="1:23">
      <c r="A18" s="5">
        <v>16</v>
      </c>
      <c r="B18" s="5" t="s">
        <v>48</v>
      </c>
      <c r="C18" s="5" t="s">
        <v>25</v>
      </c>
      <c r="D18" s="5" t="s">
        <v>41</v>
      </c>
      <c r="E18" s="5" t="s">
        <v>34</v>
      </c>
      <c r="F18" s="5" t="s">
        <v>34</v>
      </c>
      <c r="G18" s="5" t="s">
        <v>34</v>
      </c>
      <c r="H18" s="5" t="s">
        <v>29</v>
      </c>
      <c r="I18" s="5" t="s">
        <v>29</v>
      </c>
      <c r="J18" s="5" t="s">
        <v>29</v>
      </c>
      <c r="K18" s="5" t="s">
        <v>29</v>
      </c>
      <c r="L18" s="5" t="s">
        <v>29</v>
      </c>
      <c r="M18" s="5" t="s">
        <v>29</v>
      </c>
      <c r="N18" s="12">
        <f>VLOOKUP(A18,'[1]Length adjustment - UNK'!$A$2:$F$519,6,FALSE)</f>
        <v>44.00785475297743</v>
      </c>
      <c r="O18" s="12">
        <v>2.922755751</v>
      </c>
      <c r="P18" s="5">
        <v>2.5</v>
      </c>
      <c r="Q18" s="12">
        <f t="shared" si="0"/>
        <v>-0.16910230040000007</v>
      </c>
      <c r="R18" s="5" t="s">
        <v>30</v>
      </c>
      <c r="S18" s="6" t="str">
        <f t="shared" si="1"/>
        <v>Yes</v>
      </c>
      <c r="T18" s="7">
        <f t="shared" si="2"/>
        <v>66.414410959267585</v>
      </c>
      <c r="U18" s="6">
        <f t="shared" si="3"/>
        <v>4</v>
      </c>
      <c r="V18" s="5">
        <f t="shared" si="4"/>
        <v>240</v>
      </c>
      <c r="W18" s="5"/>
    </row>
    <row r="19" spans="1:23">
      <c r="A19" s="5">
        <v>17</v>
      </c>
      <c r="B19" s="5" t="s">
        <v>48</v>
      </c>
      <c r="C19" s="5" t="s">
        <v>45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  <c r="J19" s="5" t="s">
        <v>29</v>
      </c>
      <c r="K19" s="5" t="s">
        <v>29</v>
      </c>
      <c r="L19" s="5" t="s">
        <v>29</v>
      </c>
      <c r="M19" s="5" t="s">
        <v>29</v>
      </c>
      <c r="N19" s="12">
        <f>VLOOKUP(A19,'[1]Length adjustment - UNK'!$A$2:$F$519,6,FALSE)</f>
        <v>17.359594194648526</v>
      </c>
      <c r="O19" s="12">
        <v>1.04384134</v>
      </c>
      <c r="P19" s="5">
        <v>2.5</v>
      </c>
      <c r="Q19" s="12">
        <f t="shared" si="0"/>
        <v>0.58246346400000004</v>
      </c>
      <c r="R19" s="5" t="s">
        <v>30</v>
      </c>
      <c r="S19" s="6" t="str">
        <f t="shared" si="1"/>
        <v>No</v>
      </c>
      <c r="T19" s="7">
        <f t="shared" si="2"/>
        <v>60.130515050967425</v>
      </c>
      <c r="U19" s="6">
        <f t="shared" si="3"/>
        <v>4</v>
      </c>
      <c r="V19" s="5">
        <f t="shared" si="4"/>
        <v>261</v>
      </c>
      <c r="W19" s="5" t="s">
        <v>46</v>
      </c>
    </row>
    <row r="20" spans="1:23">
      <c r="A20" s="5">
        <v>18</v>
      </c>
      <c r="B20" s="5" t="s">
        <v>48</v>
      </c>
      <c r="C20" s="5" t="s">
        <v>47</v>
      </c>
      <c r="D20" s="5" t="s">
        <v>29</v>
      </c>
      <c r="E20" s="5" t="s">
        <v>29</v>
      </c>
      <c r="F20" s="5" t="s">
        <v>29</v>
      </c>
      <c r="G20" s="5" t="s">
        <v>29</v>
      </c>
      <c r="H20" s="5" t="s">
        <v>29</v>
      </c>
      <c r="I20" s="5" t="s">
        <v>29</v>
      </c>
      <c r="J20" s="5" t="s">
        <v>29</v>
      </c>
      <c r="K20" s="5" t="s">
        <v>29</v>
      </c>
      <c r="L20" s="5" t="s">
        <v>29</v>
      </c>
      <c r="M20" s="5" t="s">
        <v>29</v>
      </c>
      <c r="N20" s="12">
        <f>VLOOKUP(A20,'[1]Length adjustment - UNK'!$A$2:$F$519,6,FALSE)</f>
        <v>9.1479831979149377</v>
      </c>
      <c r="O20" s="12">
        <v>0.46972860300000002</v>
      </c>
      <c r="P20" s="5">
        <v>2.5</v>
      </c>
      <c r="Q20" s="12">
        <f t="shared" si="0"/>
        <v>0.81210855879999999</v>
      </c>
      <c r="R20" s="5" t="s">
        <v>30</v>
      </c>
      <c r="S20" s="6" t="str">
        <f t="shared" si="1"/>
        <v>No</v>
      </c>
      <c r="T20" s="7">
        <f t="shared" si="2"/>
        <v>51.347777191705305</v>
      </c>
      <c r="U20" s="6">
        <f t="shared" si="3"/>
        <v>4</v>
      </c>
      <c r="V20" s="5">
        <f t="shared" si="4"/>
        <v>297</v>
      </c>
      <c r="W20" s="5" t="s">
        <v>46</v>
      </c>
    </row>
    <row r="21" spans="1:23">
      <c r="A21" s="5">
        <v>19</v>
      </c>
      <c r="B21" s="5" t="s">
        <v>50</v>
      </c>
      <c r="C21" s="5" t="s">
        <v>25</v>
      </c>
      <c r="D21" s="5" t="s">
        <v>26</v>
      </c>
      <c r="E21" s="5" t="s">
        <v>26</v>
      </c>
      <c r="F21" s="5" t="s">
        <v>51</v>
      </c>
      <c r="G21" s="5" t="s">
        <v>52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  <c r="N21" s="12">
        <f>VLOOKUP(A21,'[1]Length adjustment - UNK'!$A$2:$F$519,6,FALSE)</f>
        <v>32.84023908575363</v>
      </c>
      <c r="O21" s="12">
        <v>1.6701461440000001</v>
      </c>
      <c r="P21" s="5">
        <v>2.5</v>
      </c>
      <c r="Q21" s="12">
        <f t="shared" si="0"/>
        <v>0.33194154239999996</v>
      </c>
      <c r="R21" s="5" t="s">
        <v>30</v>
      </c>
      <c r="S21" s="6" t="str">
        <f t="shared" si="1"/>
        <v>Yes</v>
      </c>
      <c r="T21" s="7">
        <f t="shared" si="2"/>
        <v>50.856698687206674</v>
      </c>
      <c r="U21" s="6">
        <f t="shared" si="3"/>
        <v>4</v>
      </c>
      <c r="V21" s="5">
        <f t="shared" si="4"/>
        <v>300</v>
      </c>
      <c r="W21" s="5"/>
    </row>
    <row r="22" spans="1:23">
      <c r="A22" s="5">
        <v>20</v>
      </c>
      <c r="B22" s="5" t="s">
        <v>50</v>
      </c>
      <c r="C22" s="5" t="s">
        <v>25</v>
      </c>
      <c r="D22" s="5" t="s">
        <v>26</v>
      </c>
      <c r="E22" s="5" t="s">
        <v>26</v>
      </c>
      <c r="F22" s="5" t="s">
        <v>53</v>
      </c>
      <c r="G22" s="5" t="s">
        <v>54</v>
      </c>
      <c r="H22" s="5" t="s">
        <v>29</v>
      </c>
      <c r="I22" s="5" t="s">
        <v>29</v>
      </c>
      <c r="J22" s="5" t="s">
        <v>29</v>
      </c>
      <c r="K22" s="5" t="s">
        <v>29</v>
      </c>
      <c r="L22" s="5" t="s">
        <v>29</v>
      </c>
      <c r="M22" s="5" t="s">
        <v>29</v>
      </c>
      <c r="N22" s="12">
        <f>VLOOKUP(A22,'[1]Length adjustment - UNK'!$A$2:$F$519,6,FALSE)</f>
        <v>116.78395201715578</v>
      </c>
      <c r="O22" s="12">
        <v>3.131524019</v>
      </c>
      <c r="P22" s="5">
        <v>2.5</v>
      </c>
      <c r="Q22" s="12">
        <f t="shared" si="0"/>
        <v>-0.25260960759999995</v>
      </c>
      <c r="R22" s="5" t="s">
        <v>30</v>
      </c>
      <c r="S22" s="6" t="str">
        <f t="shared" si="1"/>
        <v>Yes</v>
      </c>
      <c r="T22" s="7">
        <f t="shared" si="2"/>
        <v>26.814677572651188</v>
      </c>
      <c r="U22" s="6">
        <f t="shared" si="3"/>
        <v>3</v>
      </c>
      <c r="V22" s="5">
        <f t="shared" si="4"/>
        <v>429</v>
      </c>
      <c r="W22" s="5"/>
    </row>
    <row r="23" spans="1:23">
      <c r="A23" s="5">
        <v>21</v>
      </c>
      <c r="B23" s="5" t="s">
        <v>50</v>
      </c>
      <c r="C23" s="5" t="s">
        <v>25</v>
      </c>
      <c r="D23" s="5" t="s">
        <v>33</v>
      </c>
      <c r="E23" s="5" t="s">
        <v>29</v>
      </c>
      <c r="F23" s="5" t="s">
        <v>29</v>
      </c>
      <c r="G23" s="5" t="s">
        <v>29</v>
      </c>
      <c r="H23" s="5" t="s">
        <v>29</v>
      </c>
      <c r="I23" s="5" t="s">
        <v>29</v>
      </c>
      <c r="J23" s="5" t="s">
        <v>29</v>
      </c>
      <c r="K23" s="5" t="s">
        <v>29</v>
      </c>
      <c r="L23" s="5" t="s">
        <v>29</v>
      </c>
      <c r="M23" s="5" t="s">
        <v>29</v>
      </c>
      <c r="N23" s="12">
        <f>VLOOKUP(A23,'[1]Length adjustment - UNK'!$A$2:$F$519,6,FALSE)</f>
        <v>36.799385241951143</v>
      </c>
      <c r="O23" s="12">
        <v>0.99164927300000005</v>
      </c>
      <c r="P23" s="5">
        <v>2.5</v>
      </c>
      <c r="Q23" s="12">
        <f t="shared" si="0"/>
        <v>0.60334029079999996</v>
      </c>
      <c r="R23" s="5" t="s">
        <v>30</v>
      </c>
      <c r="S23" s="6" t="str">
        <f t="shared" si="1"/>
        <v>No</v>
      </c>
      <c r="T23" s="7">
        <f t="shared" si="2"/>
        <v>26.947441281424563</v>
      </c>
      <c r="U23" s="6">
        <f t="shared" si="3"/>
        <v>3</v>
      </c>
      <c r="V23" s="5">
        <f t="shared" si="4"/>
        <v>427</v>
      </c>
      <c r="W23" s="5" t="s">
        <v>55</v>
      </c>
    </row>
    <row r="24" spans="1:23">
      <c r="A24" s="5">
        <v>22</v>
      </c>
      <c r="B24" s="5" t="s">
        <v>50</v>
      </c>
      <c r="C24" s="5" t="s">
        <v>25</v>
      </c>
      <c r="D24" s="5" t="s">
        <v>35</v>
      </c>
      <c r="E24" s="5" t="s">
        <v>29</v>
      </c>
      <c r="F24" s="5" t="s">
        <v>29</v>
      </c>
      <c r="G24" s="5" t="s">
        <v>29</v>
      </c>
      <c r="H24" s="5" t="s">
        <v>29</v>
      </c>
      <c r="I24" s="5" t="s">
        <v>29</v>
      </c>
      <c r="J24" s="5" t="s">
        <v>29</v>
      </c>
      <c r="K24" s="5" t="s">
        <v>29</v>
      </c>
      <c r="L24" s="5" t="s">
        <v>29</v>
      </c>
      <c r="M24" s="5" t="s">
        <v>29</v>
      </c>
      <c r="N24" s="12">
        <f>VLOOKUP(A24,'[1]Length adjustment - UNK'!$A$2:$F$519,6,FALSE)</f>
        <v>115.18176728732304</v>
      </c>
      <c r="O24" s="12">
        <v>3.027139885</v>
      </c>
      <c r="P24" s="5">
        <v>2.5</v>
      </c>
      <c r="Q24" s="12">
        <f t="shared" si="0"/>
        <v>-0.2108559539999999</v>
      </c>
      <c r="R24" s="5" t="s">
        <v>30</v>
      </c>
      <c r="S24" s="6" t="str">
        <f t="shared" si="1"/>
        <v>Yes</v>
      </c>
      <c r="T24" s="7">
        <f t="shared" si="2"/>
        <v>26.281415507792509</v>
      </c>
      <c r="U24" s="6">
        <f t="shared" si="3"/>
        <v>3</v>
      </c>
      <c r="V24" s="5">
        <f t="shared" si="4"/>
        <v>432</v>
      </c>
      <c r="W24" s="5"/>
    </row>
    <row r="25" spans="1:23">
      <c r="A25" s="5">
        <v>23</v>
      </c>
      <c r="B25" s="5" t="s">
        <v>50</v>
      </c>
      <c r="C25" s="5" t="s">
        <v>25</v>
      </c>
      <c r="D25" s="5" t="s">
        <v>38</v>
      </c>
      <c r="E25" s="5" t="s">
        <v>29</v>
      </c>
      <c r="F25" s="5" t="s">
        <v>29</v>
      </c>
      <c r="G25" s="5" t="s">
        <v>29</v>
      </c>
      <c r="H25" s="5" t="s">
        <v>29</v>
      </c>
      <c r="I25" s="5" t="s">
        <v>29</v>
      </c>
      <c r="J25" s="5" t="s">
        <v>29</v>
      </c>
      <c r="K25" s="5" t="s">
        <v>29</v>
      </c>
      <c r="L25" s="5" t="s">
        <v>29</v>
      </c>
      <c r="M25" s="5" t="s">
        <v>29</v>
      </c>
      <c r="N25" s="12">
        <f>VLOOKUP(A25,'[1]Length adjustment - UNK'!$A$2:$F$519,6,FALSE)</f>
        <v>181.62649156112479</v>
      </c>
      <c r="O25" s="12">
        <v>3.0793319530000001</v>
      </c>
      <c r="P25" s="5">
        <v>2.5</v>
      </c>
      <c r="Q25" s="12">
        <f t="shared" si="0"/>
        <v>-0.23173278120000007</v>
      </c>
      <c r="R25" s="5" t="s">
        <v>30</v>
      </c>
      <c r="S25" s="6" t="str">
        <f t="shared" si="1"/>
        <v>Yes</v>
      </c>
      <c r="T25" s="7">
        <f t="shared" si="2"/>
        <v>16.954200494280197</v>
      </c>
      <c r="U25" s="6">
        <f t="shared" si="3"/>
        <v>2</v>
      </c>
      <c r="V25" s="5">
        <f t="shared" si="4"/>
        <v>477</v>
      </c>
      <c r="W25" s="5"/>
    </row>
    <row r="26" spans="1:23">
      <c r="A26" s="5">
        <v>24</v>
      </c>
      <c r="B26" s="5" t="s">
        <v>50</v>
      </c>
      <c r="C26" s="5" t="s">
        <v>25</v>
      </c>
      <c r="D26" s="5" t="s">
        <v>41</v>
      </c>
      <c r="E26" s="5" t="s">
        <v>56</v>
      </c>
      <c r="F26" s="5" t="s">
        <v>29</v>
      </c>
      <c r="G26" s="5" t="s">
        <v>29</v>
      </c>
      <c r="H26" s="5" t="s">
        <v>29</v>
      </c>
      <c r="I26" s="5" t="s">
        <v>29</v>
      </c>
      <c r="J26" s="5" t="s">
        <v>29</v>
      </c>
      <c r="K26" s="5" t="s">
        <v>29</v>
      </c>
      <c r="L26" s="5" t="s">
        <v>29</v>
      </c>
      <c r="M26" s="5" t="s">
        <v>29</v>
      </c>
      <c r="N26" s="12">
        <f>VLOOKUP(A26,'[1]Length adjustment - UNK'!$A$2:$F$519,6,FALSE)</f>
        <v>96.043950406770392</v>
      </c>
      <c r="O26" s="12">
        <v>1.9311064780000002</v>
      </c>
      <c r="P26" s="5">
        <v>2.5</v>
      </c>
      <c r="Q26" s="12">
        <f t="shared" si="0"/>
        <v>0.22755740879999986</v>
      </c>
      <c r="R26" s="5" t="s">
        <v>30</v>
      </c>
      <c r="S26" s="6" t="str">
        <f t="shared" si="1"/>
        <v>Yes</v>
      </c>
      <c r="T26" s="7">
        <f t="shared" si="2"/>
        <v>20.106487392712154</v>
      </c>
      <c r="U26" s="6">
        <f t="shared" si="3"/>
        <v>2</v>
      </c>
      <c r="V26" s="5">
        <f t="shared" si="4"/>
        <v>466</v>
      </c>
      <c r="W26" s="5"/>
    </row>
    <row r="27" spans="1:23">
      <c r="A27" s="5">
        <v>25</v>
      </c>
      <c r="B27" s="5" t="s">
        <v>50</v>
      </c>
      <c r="C27" s="5" t="s">
        <v>25</v>
      </c>
      <c r="D27" s="5" t="s">
        <v>41</v>
      </c>
      <c r="E27" s="5" t="s">
        <v>57</v>
      </c>
      <c r="F27" s="5" t="s">
        <v>29</v>
      </c>
      <c r="G27" s="5" t="s">
        <v>29</v>
      </c>
      <c r="H27" s="5" t="s">
        <v>29</v>
      </c>
      <c r="I27" s="5" t="s">
        <v>29</v>
      </c>
      <c r="J27" s="5" t="s">
        <v>29</v>
      </c>
      <c r="K27" s="5" t="s">
        <v>29</v>
      </c>
      <c r="L27" s="5" t="s">
        <v>29</v>
      </c>
      <c r="M27" s="5" t="s">
        <v>29</v>
      </c>
      <c r="N27" s="12">
        <f>VLOOKUP(A27,'[1]Length adjustment - UNK'!$A$2:$F$519,6,FALSE)</f>
        <v>288.66188008419618</v>
      </c>
      <c r="O27" s="12">
        <v>2.661795417</v>
      </c>
      <c r="P27" s="5">
        <v>2.5</v>
      </c>
      <c r="Q27" s="12">
        <f t="shared" si="0"/>
        <v>-6.4718166800000088E-2</v>
      </c>
      <c r="R27" s="5" t="s">
        <v>30</v>
      </c>
      <c r="S27" s="6" t="str">
        <f t="shared" si="1"/>
        <v>Yes</v>
      </c>
      <c r="T27" s="7">
        <f t="shared" si="2"/>
        <v>9.2211531921832357</v>
      </c>
      <c r="U27" s="6">
        <f t="shared" si="3"/>
        <v>1</v>
      </c>
      <c r="V27" s="5">
        <f t="shared" si="4"/>
        <v>511</v>
      </c>
      <c r="W27" s="5"/>
    </row>
    <row r="28" spans="1:23">
      <c r="A28" s="5">
        <v>26</v>
      </c>
      <c r="B28" s="5" t="s">
        <v>50</v>
      </c>
      <c r="C28" s="5" t="s">
        <v>25</v>
      </c>
      <c r="D28" s="5" t="s">
        <v>42</v>
      </c>
      <c r="E28" s="5" t="s">
        <v>29</v>
      </c>
      <c r="F28" s="5" t="s">
        <v>29</v>
      </c>
      <c r="G28" s="5" t="s">
        <v>29</v>
      </c>
      <c r="H28" s="5" t="s">
        <v>29</v>
      </c>
      <c r="I28" s="5" t="s">
        <v>29</v>
      </c>
      <c r="J28" s="5" t="s">
        <v>29</v>
      </c>
      <c r="K28" s="5" t="s">
        <v>29</v>
      </c>
      <c r="L28" s="5" t="s">
        <v>29</v>
      </c>
      <c r="M28" s="5" t="s">
        <v>29</v>
      </c>
      <c r="N28" s="12">
        <f>VLOOKUP(A28,'[1]Length adjustment - UNK'!$A$2:$F$519,6,FALSE)</f>
        <v>231.43593578793067</v>
      </c>
      <c r="O28" s="12">
        <v>2.922755752</v>
      </c>
      <c r="P28" s="5">
        <v>2.5</v>
      </c>
      <c r="Q28" s="12">
        <f t="shared" si="0"/>
        <v>-0.1691023008000001</v>
      </c>
      <c r="R28" s="5" t="s">
        <v>30</v>
      </c>
      <c r="S28" s="6" t="str">
        <f t="shared" si="1"/>
        <v>Yes</v>
      </c>
      <c r="T28" s="7">
        <f t="shared" si="2"/>
        <v>12.628789656409188</v>
      </c>
      <c r="U28" s="6">
        <f t="shared" si="3"/>
        <v>2</v>
      </c>
      <c r="V28" s="5">
        <f t="shared" si="4"/>
        <v>497</v>
      </c>
      <c r="W28" s="5"/>
    </row>
    <row r="29" spans="1:23">
      <c r="A29" s="5">
        <v>27</v>
      </c>
      <c r="B29" s="5" t="s">
        <v>50</v>
      </c>
      <c r="C29" s="5" t="s">
        <v>25</v>
      </c>
      <c r="D29" s="5" t="s">
        <v>58</v>
      </c>
      <c r="E29" s="5" t="s">
        <v>29</v>
      </c>
      <c r="F29" s="5" t="s">
        <v>29</v>
      </c>
      <c r="G29" s="5" t="s">
        <v>29</v>
      </c>
      <c r="H29" s="5" t="s">
        <v>29</v>
      </c>
      <c r="I29" s="5" t="s">
        <v>29</v>
      </c>
      <c r="J29" s="5" t="s">
        <v>29</v>
      </c>
      <c r="K29" s="5" t="s">
        <v>29</v>
      </c>
      <c r="L29" s="5" t="s">
        <v>29</v>
      </c>
      <c r="M29" s="5" t="s">
        <v>29</v>
      </c>
      <c r="N29" s="12">
        <f>VLOOKUP(A29,'[1]Length adjustment - UNK'!$A$2:$F$519,6,FALSE)</f>
        <v>265.41797117400006</v>
      </c>
      <c r="O29" s="12">
        <v>2.2442588790000002</v>
      </c>
      <c r="P29" s="5">
        <v>2.5</v>
      </c>
      <c r="Q29" s="12">
        <f t="shared" si="0"/>
        <v>0.10229644839999996</v>
      </c>
      <c r="R29" s="5" t="s">
        <v>30</v>
      </c>
      <c r="S29" s="6" t="str">
        <f t="shared" si="1"/>
        <v>Yes</v>
      </c>
      <c r="T29" s="7">
        <f t="shared" si="2"/>
        <v>8.4555648928863647</v>
      </c>
      <c r="U29" s="6">
        <f t="shared" si="3"/>
        <v>1</v>
      </c>
      <c r="V29" s="5">
        <f t="shared" si="4"/>
        <v>513</v>
      </c>
      <c r="W29" s="5"/>
    </row>
    <row r="30" spans="1:23">
      <c r="A30" s="5">
        <v>28</v>
      </c>
      <c r="B30" s="5" t="s">
        <v>50</v>
      </c>
      <c r="C30" s="5" t="s">
        <v>25</v>
      </c>
      <c r="D30" s="5" t="s">
        <v>59</v>
      </c>
      <c r="E30" s="5" t="s">
        <v>29</v>
      </c>
      <c r="F30" s="5" t="s">
        <v>29</v>
      </c>
      <c r="G30" s="5" t="s">
        <v>29</v>
      </c>
      <c r="H30" s="5" t="s">
        <v>29</v>
      </c>
      <c r="I30" s="5" t="s">
        <v>29</v>
      </c>
      <c r="J30" s="5" t="s">
        <v>29</v>
      </c>
      <c r="K30" s="5" t="s">
        <v>29</v>
      </c>
      <c r="L30" s="5" t="s">
        <v>29</v>
      </c>
      <c r="M30" s="5" t="s">
        <v>29</v>
      </c>
      <c r="N30" s="12">
        <f>VLOOKUP(A30,'[1]Length adjustment - UNK'!$A$2:$F$519,6,FALSE)</f>
        <v>129.45127290367347</v>
      </c>
      <c r="O30" s="12">
        <v>2.6369286870000002</v>
      </c>
      <c r="P30" s="5">
        <v>2.5</v>
      </c>
      <c r="Q30" s="12">
        <f t="shared" si="0"/>
        <v>-5.4771474800000108E-2</v>
      </c>
      <c r="R30" s="5" t="s">
        <v>30</v>
      </c>
      <c r="S30" s="6" t="str">
        <f t="shared" si="1"/>
        <v>Yes</v>
      </c>
      <c r="T30" s="7">
        <f t="shared" si="2"/>
        <v>20.370048342144742</v>
      </c>
      <c r="U30" s="6">
        <f t="shared" si="3"/>
        <v>2</v>
      </c>
      <c r="V30" s="5">
        <f t="shared" si="4"/>
        <v>465</v>
      </c>
      <c r="W30" s="5"/>
    </row>
    <row r="31" spans="1:23">
      <c r="A31" s="5">
        <v>29</v>
      </c>
      <c r="B31" s="5" t="s">
        <v>50</v>
      </c>
      <c r="C31" s="5" t="s">
        <v>45</v>
      </c>
      <c r="D31" s="5" t="s">
        <v>60</v>
      </c>
      <c r="E31" s="5" t="s">
        <v>29</v>
      </c>
      <c r="F31" s="5" t="s">
        <v>29</v>
      </c>
      <c r="G31" s="5" t="s">
        <v>29</v>
      </c>
      <c r="H31" s="5" t="s">
        <v>29</v>
      </c>
      <c r="I31" s="5" t="s">
        <v>29</v>
      </c>
      <c r="J31" s="5" t="s">
        <v>29</v>
      </c>
      <c r="K31" s="5" t="s">
        <v>29</v>
      </c>
      <c r="L31" s="5" t="s">
        <v>29</v>
      </c>
      <c r="M31" s="5" t="s">
        <v>29</v>
      </c>
      <c r="N31" s="12">
        <f>VLOOKUP(A31,'[1]Length adjustment - UNK'!$A$2:$F$519,6,FALSE)</f>
        <v>169.41397614841603</v>
      </c>
      <c r="O31" s="12">
        <v>3.2359081519999999</v>
      </c>
      <c r="P31" s="5">
        <v>2.5</v>
      </c>
      <c r="Q31" s="12">
        <f t="shared" si="0"/>
        <v>-0.29436326079999997</v>
      </c>
      <c r="R31" s="5" t="s">
        <v>30</v>
      </c>
      <c r="S31" s="6" t="str">
        <f t="shared" si="1"/>
        <v>Yes</v>
      </c>
      <c r="T31" s="7">
        <f t="shared" si="2"/>
        <v>19.100597397968897</v>
      </c>
      <c r="U31" s="6">
        <f t="shared" si="3"/>
        <v>2</v>
      </c>
      <c r="V31" s="5">
        <f t="shared" si="4"/>
        <v>471</v>
      </c>
      <c r="W31" s="5"/>
    </row>
    <row r="32" spans="1:23">
      <c r="A32" s="5">
        <v>30</v>
      </c>
      <c r="B32" s="5" t="s">
        <v>50</v>
      </c>
      <c r="C32" s="5" t="s">
        <v>45</v>
      </c>
      <c r="D32" s="5" t="s">
        <v>61</v>
      </c>
      <c r="E32" s="5" t="s">
        <v>29</v>
      </c>
      <c r="F32" s="5" t="s">
        <v>29</v>
      </c>
      <c r="G32" s="5" t="s">
        <v>29</v>
      </c>
      <c r="H32" s="5" t="s">
        <v>29</v>
      </c>
      <c r="I32" s="5" t="s">
        <v>29</v>
      </c>
      <c r="J32" s="5" t="s">
        <v>29</v>
      </c>
      <c r="K32" s="5" t="s">
        <v>29</v>
      </c>
      <c r="L32" s="5" t="s">
        <v>29</v>
      </c>
      <c r="M32" s="5" t="s">
        <v>29</v>
      </c>
      <c r="N32" s="12">
        <f>VLOOKUP(A32,'[1]Length adjustment - UNK'!$A$2:$F$519,6,FALSE)</f>
        <v>58.429677574336672</v>
      </c>
      <c r="O32" s="12">
        <v>2.0976062300000002</v>
      </c>
      <c r="P32" s="5">
        <v>2.5</v>
      </c>
      <c r="Q32" s="12">
        <f t="shared" si="0"/>
        <v>0.16095750799999986</v>
      </c>
      <c r="R32" s="5" t="s">
        <v>30</v>
      </c>
      <c r="S32" s="6" t="str">
        <f t="shared" si="1"/>
        <v>Yes</v>
      </c>
      <c r="T32" s="7">
        <f t="shared" si="2"/>
        <v>35.899671486828559</v>
      </c>
      <c r="U32" s="6">
        <f t="shared" si="3"/>
        <v>3</v>
      </c>
      <c r="V32" s="5">
        <f t="shared" si="4"/>
        <v>377</v>
      </c>
      <c r="W32" s="5"/>
    </row>
    <row r="33" spans="1:23">
      <c r="A33" s="5">
        <v>31</v>
      </c>
      <c r="B33" s="5" t="s">
        <v>50</v>
      </c>
      <c r="C33" s="5" t="s">
        <v>47</v>
      </c>
      <c r="D33" s="5" t="s">
        <v>62</v>
      </c>
      <c r="E33" s="5" t="s">
        <v>29</v>
      </c>
      <c r="F33" s="5" t="s">
        <v>29</v>
      </c>
      <c r="G33" s="5" t="s">
        <v>29</v>
      </c>
      <c r="H33" s="5" t="s">
        <v>29</v>
      </c>
      <c r="I33" s="5" t="s">
        <v>29</v>
      </c>
      <c r="J33" s="5" t="s">
        <v>29</v>
      </c>
      <c r="K33" s="5" t="s">
        <v>29</v>
      </c>
      <c r="L33" s="5" t="s">
        <v>29</v>
      </c>
      <c r="M33" s="5" t="s">
        <v>29</v>
      </c>
      <c r="N33" s="12">
        <f>VLOOKUP(A33,'[1]Length adjustment - UNK'!$A$2:$F$519,6,FALSE)</f>
        <v>222.69379871973368</v>
      </c>
      <c r="O33" s="12">
        <v>2.2964509479999999</v>
      </c>
      <c r="P33" s="5">
        <v>2.5</v>
      </c>
      <c r="Q33" s="12">
        <f t="shared" si="0"/>
        <v>8.1419620799999981E-2</v>
      </c>
      <c r="R33" s="5" t="s">
        <v>30</v>
      </c>
      <c r="S33" s="6" t="str">
        <f t="shared" si="1"/>
        <v>Yes</v>
      </c>
      <c r="T33" s="7">
        <f t="shared" si="2"/>
        <v>10.312145920552314</v>
      </c>
      <c r="U33" s="6">
        <f t="shared" si="3"/>
        <v>1</v>
      </c>
      <c r="V33" s="5">
        <f t="shared" si="4"/>
        <v>506</v>
      </c>
      <c r="W33" s="5"/>
    </row>
    <row r="34" spans="1:23">
      <c r="A34" s="5">
        <v>32</v>
      </c>
      <c r="B34" s="5" t="s">
        <v>50</v>
      </c>
      <c r="C34" s="5" t="s">
        <v>47</v>
      </c>
      <c r="D34" s="5" t="s">
        <v>63</v>
      </c>
      <c r="E34" s="5" t="s">
        <v>29</v>
      </c>
      <c r="F34" s="5" t="s">
        <v>29</v>
      </c>
      <c r="G34" s="5" t="s">
        <v>29</v>
      </c>
      <c r="H34" s="5" t="s">
        <v>29</v>
      </c>
      <c r="I34" s="5" t="s">
        <v>29</v>
      </c>
      <c r="J34" s="5" t="s">
        <v>29</v>
      </c>
      <c r="K34" s="5" t="s">
        <v>29</v>
      </c>
      <c r="L34" s="5" t="s">
        <v>29</v>
      </c>
      <c r="M34" s="5" t="s">
        <v>29</v>
      </c>
      <c r="N34" s="12">
        <f>VLOOKUP(A34,'[1]Length adjustment - UNK'!$A$2:$F$519,6,FALSE)</f>
        <v>649.57044443946836</v>
      </c>
      <c r="O34" s="12">
        <v>2.505219216</v>
      </c>
      <c r="P34" s="5">
        <v>2.5</v>
      </c>
      <c r="Q34" s="12">
        <f t="shared" si="0"/>
        <v>-2.0876863999998996E-3</v>
      </c>
      <c r="R34" s="5" t="s">
        <v>30</v>
      </c>
      <c r="S34" s="6" t="str">
        <f t="shared" si="1"/>
        <v>Yes</v>
      </c>
      <c r="T34" s="7">
        <f t="shared" si="2"/>
        <v>3.8567321488307869</v>
      </c>
      <c r="U34" s="6">
        <f t="shared" si="3"/>
        <v>1</v>
      </c>
      <c r="V34" s="5">
        <f t="shared" si="4"/>
        <v>517</v>
      </c>
      <c r="W34" s="5"/>
    </row>
    <row r="35" spans="1:23">
      <c r="A35" s="5">
        <v>33</v>
      </c>
      <c r="B35" s="5" t="s">
        <v>50</v>
      </c>
      <c r="C35" s="5" t="s">
        <v>47</v>
      </c>
      <c r="D35" s="5" t="s">
        <v>61</v>
      </c>
      <c r="E35" s="5" t="s">
        <v>29</v>
      </c>
      <c r="F35" s="5" t="s">
        <v>29</v>
      </c>
      <c r="G35" s="5" t="s">
        <v>29</v>
      </c>
      <c r="H35" s="5" t="s">
        <v>29</v>
      </c>
      <c r="I35" s="5" t="s">
        <v>29</v>
      </c>
      <c r="J35" s="5" t="s">
        <v>29</v>
      </c>
      <c r="K35" s="5" t="s">
        <v>29</v>
      </c>
      <c r="L35" s="5" t="s">
        <v>29</v>
      </c>
      <c r="M35" s="5" t="s">
        <v>29</v>
      </c>
      <c r="N35" s="12">
        <f>VLOOKUP(A35,'[1]Length adjustment - UNK'!$A$2:$F$519,6,FALSE)</f>
        <v>637.37006327996471</v>
      </c>
      <c r="O35" s="12">
        <v>2.2580755309999998</v>
      </c>
      <c r="P35" s="5">
        <v>2.5</v>
      </c>
      <c r="Q35" s="12">
        <f t="shared" si="0"/>
        <v>9.6769787600000101E-2</v>
      </c>
      <c r="R35" s="5" t="s">
        <v>30</v>
      </c>
      <c r="S35" s="6" t="str">
        <f t="shared" si="1"/>
        <v>Yes</v>
      </c>
      <c r="T35" s="7">
        <f t="shared" si="2"/>
        <v>3.5428013662576752</v>
      </c>
      <c r="U35" s="6">
        <f t="shared" si="3"/>
        <v>1</v>
      </c>
      <c r="V35" s="5">
        <f t="shared" si="4"/>
        <v>518</v>
      </c>
      <c r="W35" s="5"/>
    </row>
    <row r="36" spans="1:23">
      <c r="A36" s="5">
        <v>34</v>
      </c>
      <c r="B36" s="5" t="s">
        <v>64</v>
      </c>
      <c r="C36" s="5" t="s">
        <v>25</v>
      </c>
      <c r="D36" s="5" t="s">
        <v>34</v>
      </c>
      <c r="E36" s="5" t="s">
        <v>34</v>
      </c>
      <c r="F36" s="5" t="s">
        <v>34</v>
      </c>
      <c r="G36" s="5" t="s">
        <v>34</v>
      </c>
      <c r="H36" s="5" t="s">
        <v>29</v>
      </c>
      <c r="I36" s="5" t="s">
        <v>29</v>
      </c>
      <c r="J36" s="5" t="s">
        <v>29</v>
      </c>
      <c r="K36" s="5" t="s">
        <v>29</v>
      </c>
      <c r="L36" s="5" t="s">
        <v>29</v>
      </c>
      <c r="M36" s="5" t="s">
        <v>29</v>
      </c>
      <c r="N36" s="12">
        <f>VLOOKUP(A36,'[1]Length adjustment - UNK'!$A$2:$F$519,6,FALSE)</f>
        <v>37.150500398350502</v>
      </c>
      <c r="O36" s="12">
        <v>2.9248952319999999</v>
      </c>
      <c r="P36" s="5">
        <v>2.5</v>
      </c>
      <c r="Q36" s="12">
        <f t="shared" si="0"/>
        <v>-0.16995809279999996</v>
      </c>
      <c r="R36" s="5" t="s">
        <v>30</v>
      </c>
      <c r="S36" s="6" t="str">
        <f t="shared" si="1"/>
        <v>Yes</v>
      </c>
      <c r="T36" s="7">
        <f t="shared" si="2"/>
        <v>78.730978065906925</v>
      </c>
      <c r="U36" s="6">
        <f t="shared" si="3"/>
        <v>4</v>
      </c>
      <c r="V36" s="5">
        <f t="shared" si="4"/>
        <v>194</v>
      </c>
      <c r="W36" s="5"/>
    </row>
    <row r="37" spans="1:23">
      <c r="A37" s="5">
        <v>35</v>
      </c>
      <c r="B37" s="5" t="s">
        <v>64</v>
      </c>
      <c r="C37" s="5" t="s">
        <v>45</v>
      </c>
      <c r="D37" s="5" t="s">
        <v>34</v>
      </c>
      <c r="E37" s="5" t="s">
        <v>34</v>
      </c>
      <c r="F37" s="5" t="s">
        <v>34</v>
      </c>
      <c r="G37" s="5" t="s">
        <v>34</v>
      </c>
      <c r="H37" s="5" t="s">
        <v>29</v>
      </c>
      <c r="I37" s="5" t="s">
        <v>29</v>
      </c>
      <c r="J37" s="5" t="s">
        <v>29</v>
      </c>
      <c r="K37" s="5" t="s">
        <v>29</v>
      </c>
      <c r="L37" s="5" t="s">
        <v>29</v>
      </c>
      <c r="M37" s="5" t="s">
        <v>29</v>
      </c>
      <c r="N37" s="12">
        <f>VLOOKUP(A37,'[1]Length adjustment - UNK'!$A$2:$F$519,6,FALSE)</f>
        <v>74.963444308069114</v>
      </c>
      <c r="O37" s="12">
        <v>2.2881395859999998</v>
      </c>
      <c r="P37" s="5">
        <v>2.5</v>
      </c>
      <c r="Q37" s="12">
        <f t="shared" si="0"/>
        <v>8.4744165600000088E-2</v>
      </c>
      <c r="R37" s="5" t="s">
        <v>30</v>
      </c>
      <c r="S37" s="6" t="str">
        <f t="shared" si="1"/>
        <v>Yes</v>
      </c>
      <c r="T37" s="7">
        <f t="shared" si="2"/>
        <v>30.523405202630251</v>
      </c>
      <c r="U37" s="6">
        <f t="shared" si="3"/>
        <v>3</v>
      </c>
      <c r="V37" s="5">
        <f t="shared" si="4"/>
        <v>407</v>
      </c>
      <c r="W37" s="5"/>
    </row>
    <row r="38" spans="1:23">
      <c r="A38" s="5">
        <v>36</v>
      </c>
      <c r="B38" s="5" t="s">
        <v>64</v>
      </c>
      <c r="C38" s="5" t="s">
        <v>47</v>
      </c>
      <c r="D38" s="5" t="s">
        <v>34</v>
      </c>
      <c r="E38" s="5" t="s">
        <v>34</v>
      </c>
      <c r="F38" s="5" t="s">
        <v>34</v>
      </c>
      <c r="G38" s="5" t="s">
        <v>34</v>
      </c>
      <c r="H38" s="5" t="s">
        <v>29</v>
      </c>
      <c r="I38" s="5" t="s">
        <v>29</v>
      </c>
      <c r="J38" s="5" t="s">
        <v>29</v>
      </c>
      <c r="K38" s="5" t="s">
        <v>29</v>
      </c>
      <c r="L38" s="5" t="s">
        <v>29</v>
      </c>
      <c r="M38" s="5" t="s">
        <v>29</v>
      </c>
      <c r="N38" s="12">
        <f>VLOOKUP(A38,'[1]Length adjustment - UNK'!$A$2:$F$519,6,FALSE)</f>
        <v>55.364948924054808</v>
      </c>
      <c r="O38" s="12">
        <v>0.52192066999999998</v>
      </c>
      <c r="P38" s="5">
        <v>2.5</v>
      </c>
      <c r="Q38" s="12">
        <f t="shared" si="0"/>
        <v>0.79123173199999997</v>
      </c>
      <c r="R38" s="5" t="s">
        <v>30</v>
      </c>
      <c r="S38" s="6" t="str">
        <f t="shared" si="1"/>
        <v>No</v>
      </c>
      <c r="T38" s="7">
        <f t="shared" si="2"/>
        <v>9.4269150454004542</v>
      </c>
      <c r="U38" s="6">
        <f t="shared" si="3"/>
        <v>1</v>
      </c>
      <c r="V38" s="5">
        <f t="shared" si="4"/>
        <v>509</v>
      </c>
      <c r="W38" s="5" t="s">
        <v>65</v>
      </c>
    </row>
    <row r="39" spans="1:23">
      <c r="A39" s="5">
        <v>37</v>
      </c>
      <c r="B39" s="5" t="s">
        <v>66</v>
      </c>
      <c r="C39" s="5" t="s">
        <v>25</v>
      </c>
      <c r="D39" s="5" t="s">
        <v>67</v>
      </c>
      <c r="E39" s="5" t="s">
        <v>68</v>
      </c>
      <c r="F39" s="5" t="s">
        <v>34</v>
      </c>
      <c r="G39" s="5" t="s">
        <v>34</v>
      </c>
      <c r="H39" s="5" t="s">
        <v>29</v>
      </c>
      <c r="I39" s="5" t="s">
        <v>29</v>
      </c>
      <c r="J39" s="5" t="s">
        <v>29</v>
      </c>
      <c r="K39" s="5" t="s">
        <v>29</v>
      </c>
      <c r="L39" s="5" t="s">
        <v>29</v>
      </c>
      <c r="M39" s="5" t="s">
        <v>29</v>
      </c>
      <c r="N39" s="12">
        <f>VLOOKUP(A39,'[1]Length adjustment - UNK'!$A$2:$F$519,6,FALSE)</f>
        <v>36.927406058012281</v>
      </c>
      <c r="O39" s="12">
        <v>2.4530271480000003</v>
      </c>
      <c r="P39" s="5">
        <v>2.5</v>
      </c>
      <c r="Q39" s="12">
        <f t="shared" si="0"/>
        <v>1.8789140799999826E-2</v>
      </c>
      <c r="R39" s="5" t="s">
        <v>30</v>
      </c>
      <c r="S39" s="6" t="str">
        <f t="shared" si="1"/>
        <v>Yes</v>
      </c>
      <c r="T39" s="7">
        <f t="shared" si="2"/>
        <v>66.428363371809539</v>
      </c>
      <c r="U39" s="6">
        <f t="shared" si="3"/>
        <v>4</v>
      </c>
      <c r="V39" s="5">
        <f t="shared" si="4"/>
        <v>239</v>
      </c>
      <c r="W39" s="5"/>
    </row>
    <row r="40" spans="1:23">
      <c r="A40" s="5">
        <v>38</v>
      </c>
      <c r="B40" s="5" t="s">
        <v>66</v>
      </c>
      <c r="C40" s="5" t="s">
        <v>25</v>
      </c>
      <c r="D40" s="5" t="s">
        <v>41</v>
      </c>
      <c r="E40" s="5" t="s">
        <v>57</v>
      </c>
      <c r="F40" s="5" t="s">
        <v>69</v>
      </c>
      <c r="G40" s="5" t="s">
        <v>34</v>
      </c>
      <c r="H40" s="5" t="s">
        <v>29</v>
      </c>
      <c r="I40" s="5" t="s">
        <v>29</v>
      </c>
      <c r="J40" s="5" t="s">
        <v>29</v>
      </c>
      <c r="K40" s="5" t="s">
        <v>29</v>
      </c>
      <c r="L40" s="5" t="s">
        <v>29</v>
      </c>
      <c r="M40" s="5" t="s">
        <v>29</v>
      </c>
      <c r="N40" s="12">
        <f>VLOOKUP(A40,'[1]Length adjustment - UNK'!$A$2:$F$519,6,FALSE)</f>
        <v>3.1906437741029889</v>
      </c>
      <c r="O40" s="12">
        <v>1.356993742</v>
      </c>
      <c r="P40" s="5">
        <v>2.5</v>
      </c>
      <c r="Q40" s="12">
        <f t="shared" si="0"/>
        <v>0.4572025032</v>
      </c>
      <c r="R40" s="5" t="s">
        <v>30</v>
      </c>
      <c r="S40" s="6" t="str">
        <f t="shared" si="1"/>
        <v>Yes</v>
      </c>
      <c r="T40" s="7">
        <f t="shared" si="2"/>
        <v>425.30405713546082</v>
      </c>
      <c r="U40" s="6">
        <f t="shared" si="3"/>
        <v>5</v>
      </c>
      <c r="V40" s="5">
        <f t="shared" si="4"/>
        <v>12</v>
      </c>
      <c r="W40" s="5"/>
    </row>
    <row r="41" spans="1:23">
      <c r="A41" s="5">
        <v>39</v>
      </c>
      <c r="B41" s="5" t="s">
        <v>66</v>
      </c>
      <c r="C41" s="5" t="s">
        <v>25</v>
      </c>
      <c r="D41" s="5" t="s">
        <v>41</v>
      </c>
      <c r="E41" s="5" t="s">
        <v>57</v>
      </c>
      <c r="F41" s="5" t="s">
        <v>70</v>
      </c>
      <c r="G41" s="5" t="s">
        <v>34</v>
      </c>
      <c r="H41" s="5" t="s">
        <v>29</v>
      </c>
      <c r="I41" s="5" t="s">
        <v>29</v>
      </c>
      <c r="J41" s="5" t="s">
        <v>29</v>
      </c>
      <c r="K41" s="5" t="s">
        <v>29</v>
      </c>
      <c r="L41" s="5" t="s">
        <v>29</v>
      </c>
      <c r="M41" s="5" t="s">
        <v>29</v>
      </c>
      <c r="N41" s="12">
        <f>VLOOKUP(A41,'[1]Length adjustment - UNK'!$A$2:$F$519,6,FALSE)</f>
        <v>25.83837552442035</v>
      </c>
      <c r="O41" s="12">
        <v>3.1315240200000001</v>
      </c>
      <c r="P41" s="5">
        <v>2.5</v>
      </c>
      <c r="Q41" s="12">
        <f t="shared" si="0"/>
        <v>-0.25260960799999999</v>
      </c>
      <c r="R41" s="5" t="s">
        <v>30</v>
      </c>
      <c r="S41" s="6" t="str">
        <f t="shared" si="1"/>
        <v>Yes</v>
      </c>
      <c r="T41" s="7">
        <f t="shared" si="2"/>
        <v>121.19662929429661</v>
      </c>
      <c r="U41" s="6">
        <f t="shared" si="3"/>
        <v>5</v>
      </c>
      <c r="V41" s="5">
        <f t="shared" si="4"/>
        <v>112</v>
      </c>
      <c r="W41" s="5"/>
    </row>
    <row r="42" spans="1:23">
      <c r="A42" s="5">
        <v>40</v>
      </c>
      <c r="B42" s="5" t="s">
        <v>66</v>
      </c>
      <c r="C42" s="5" t="s">
        <v>25</v>
      </c>
      <c r="D42" s="5" t="s">
        <v>71</v>
      </c>
      <c r="E42" s="5" t="s">
        <v>34</v>
      </c>
      <c r="F42" s="5" t="s">
        <v>34</v>
      </c>
      <c r="G42" s="5" t="s">
        <v>34</v>
      </c>
      <c r="H42" s="5" t="s">
        <v>29</v>
      </c>
      <c r="I42" s="5" t="s">
        <v>29</v>
      </c>
      <c r="J42" s="5" t="s">
        <v>29</v>
      </c>
      <c r="K42" s="5" t="s">
        <v>29</v>
      </c>
      <c r="L42" s="5" t="s">
        <v>29</v>
      </c>
      <c r="M42" s="5" t="s">
        <v>29</v>
      </c>
      <c r="N42" s="12">
        <f>VLOOKUP(A42,'[1]Length adjustment - UNK'!$A$2:$F$519,6,FALSE)</f>
        <v>38.170264446466888</v>
      </c>
      <c r="O42" s="12">
        <v>1.56576201</v>
      </c>
      <c r="P42" s="5">
        <v>2.5</v>
      </c>
      <c r="Q42" s="12">
        <f t="shared" si="0"/>
        <v>0.37369519600000001</v>
      </c>
      <c r="R42" s="5" t="s">
        <v>30</v>
      </c>
      <c r="S42" s="6" t="str">
        <f t="shared" si="1"/>
        <v>Yes</v>
      </c>
      <c r="T42" s="7">
        <f t="shared" si="2"/>
        <v>41.02046534668245</v>
      </c>
      <c r="U42" s="6">
        <f t="shared" si="3"/>
        <v>3</v>
      </c>
      <c r="V42" s="5">
        <f t="shared" si="4"/>
        <v>346</v>
      </c>
      <c r="W42" s="5"/>
    </row>
    <row r="43" spans="1:23">
      <c r="A43" s="5">
        <v>41</v>
      </c>
      <c r="B43" s="5" t="s">
        <v>66</v>
      </c>
      <c r="C43" s="5" t="s">
        <v>25</v>
      </c>
      <c r="D43" s="5" t="s">
        <v>59</v>
      </c>
      <c r="E43" s="5" t="s">
        <v>34</v>
      </c>
      <c r="F43" s="5" t="s">
        <v>34</v>
      </c>
      <c r="G43" s="5" t="s">
        <v>34</v>
      </c>
      <c r="H43" s="5" t="s">
        <v>29</v>
      </c>
      <c r="I43" s="5" t="s">
        <v>29</v>
      </c>
      <c r="J43" s="5" t="s">
        <v>29</v>
      </c>
      <c r="K43" s="5" t="s">
        <v>29</v>
      </c>
      <c r="L43" s="5" t="s">
        <v>29</v>
      </c>
      <c r="M43" s="5" t="s">
        <v>29</v>
      </c>
      <c r="N43" s="12">
        <f>VLOOKUP(A43,'[1]Length adjustment - UNK'!$A$2:$F$519,6,FALSE)</f>
        <v>30.197324962677399</v>
      </c>
      <c r="O43" s="12">
        <v>2.4339705140000003</v>
      </c>
      <c r="P43" s="5">
        <v>2.5</v>
      </c>
      <c r="Q43" s="12">
        <f t="shared" si="0"/>
        <v>2.6411794399999855E-2</v>
      </c>
      <c r="R43" s="5" t="s">
        <v>30</v>
      </c>
      <c r="S43" s="6" t="str">
        <f t="shared" si="1"/>
        <v>Yes</v>
      </c>
      <c r="T43" s="7">
        <f t="shared" si="2"/>
        <v>80.602189664425026</v>
      </c>
      <c r="U43" s="6">
        <f t="shared" si="3"/>
        <v>4</v>
      </c>
      <c r="V43" s="5">
        <f t="shared" si="4"/>
        <v>188</v>
      </c>
      <c r="W43" s="5"/>
    </row>
    <row r="44" spans="1:23">
      <c r="A44" s="5">
        <v>42</v>
      </c>
      <c r="B44" s="5" t="s">
        <v>66</v>
      </c>
      <c r="C44" s="5" t="s">
        <v>45</v>
      </c>
      <c r="D44" s="5" t="s">
        <v>29</v>
      </c>
      <c r="E44" s="5" t="s">
        <v>34</v>
      </c>
      <c r="F44" s="5" t="s">
        <v>34</v>
      </c>
      <c r="G44" s="5" t="s">
        <v>34</v>
      </c>
      <c r="H44" s="5" t="s">
        <v>29</v>
      </c>
      <c r="I44" s="5" t="s">
        <v>29</v>
      </c>
      <c r="J44" s="5" t="s">
        <v>29</v>
      </c>
      <c r="K44" s="5" t="s">
        <v>29</v>
      </c>
      <c r="L44" s="5" t="s">
        <v>29</v>
      </c>
      <c r="M44" s="5" t="s">
        <v>29</v>
      </c>
      <c r="N44" s="12">
        <f>VLOOKUP(A44,'[1]Length adjustment - UNK'!$A$2:$F$519,6,FALSE)</f>
        <v>86.941367843239988</v>
      </c>
      <c r="O44" s="12">
        <v>2.532039234</v>
      </c>
      <c r="P44" s="5">
        <v>2.5</v>
      </c>
      <c r="Q44" s="12">
        <f t="shared" si="0"/>
        <v>-1.28156935999999E-2</v>
      </c>
      <c r="R44" s="5" t="s">
        <v>30</v>
      </c>
      <c r="S44" s="6" t="str">
        <f t="shared" si="1"/>
        <v>Yes</v>
      </c>
      <c r="T44" s="7">
        <f t="shared" si="2"/>
        <v>29.123526542225612</v>
      </c>
      <c r="U44" s="6">
        <f t="shared" si="3"/>
        <v>3</v>
      </c>
      <c r="V44" s="5">
        <f t="shared" si="4"/>
        <v>416</v>
      </c>
      <c r="W44" s="5"/>
    </row>
    <row r="45" spans="1:23">
      <c r="A45" s="5">
        <v>43</v>
      </c>
      <c r="B45" s="5" t="s">
        <v>66</v>
      </c>
      <c r="C45" s="5" t="s">
        <v>47</v>
      </c>
      <c r="D45" s="5" t="s">
        <v>67</v>
      </c>
      <c r="E45" s="5" t="s">
        <v>34</v>
      </c>
      <c r="F45" s="5" t="s">
        <v>34</v>
      </c>
      <c r="G45" s="5" t="s">
        <v>34</v>
      </c>
      <c r="H45" s="5" t="s">
        <v>29</v>
      </c>
      <c r="I45" s="5" t="s">
        <v>29</v>
      </c>
      <c r="J45" s="5" t="s">
        <v>29</v>
      </c>
      <c r="K45" s="5" t="s">
        <v>29</v>
      </c>
      <c r="L45" s="5" t="s">
        <v>29</v>
      </c>
      <c r="M45" s="5" t="s">
        <v>29</v>
      </c>
      <c r="N45" s="12">
        <f>VLOOKUP(A45,'[1]Length adjustment - UNK'!$A$2:$F$519,6,FALSE)</f>
        <v>25.573599754329745</v>
      </c>
      <c r="O45" s="12">
        <v>2.3486430129999998</v>
      </c>
      <c r="P45" s="5">
        <v>2.5</v>
      </c>
      <c r="Q45" s="12">
        <f t="shared" si="0"/>
        <v>6.0542794800000133E-2</v>
      </c>
      <c r="R45" s="5" t="s">
        <v>30</v>
      </c>
      <c r="S45" s="6" t="str">
        <f t="shared" si="1"/>
        <v>Yes</v>
      </c>
      <c r="T45" s="7">
        <f t="shared" si="2"/>
        <v>91.838577109284827</v>
      </c>
      <c r="U45" s="6">
        <f t="shared" si="3"/>
        <v>4</v>
      </c>
      <c r="V45" s="5">
        <f t="shared" si="4"/>
        <v>156</v>
      </c>
      <c r="W45" s="5"/>
    </row>
    <row r="46" spans="1:23">
      <c r="A46" s="5">
        <v>44</v>
      </c>
      <c r="B46" s="5" t="s">
        <v>66</v>
      </c>
      <c r="C46" s="5" t="s">
        <v>47</v>
      </c>
      <c r="D46" s="5" t="s">
        <v>72</v>
      </c>
      <c r="E46" s="5" t="s">
        <v>34</v>
      </c>
      <c r="F46" s="5" t="s">
        <v>34</v>
      </c>
      <c r="G46" s="5" t="s">
        <v>34</v>
      </c>
      <c r="H46" s="5" t="s">
        <v>29</v>
      </c>
      <c r="I46" s="5" t="s">
        <v>29</v>
      </c>
      <c r="J46" s="5" t="s">
        <v>29</v>
      </c>
      <c r="K46" s="5" t="s">
        <v>29</v>
      </c>
      <c r="L46" s="5" t="s">
        <v>29</v>
      </c>
      <c r="M46" s="5" t="s">
        <v>29</v>
      </c>
      <c r="N46" s="12">
        <f>VLOOKUP(A46,'[1]Length adjustment - UNK'!$A$2:$F$519,6,FALSE)</f>
        <v>50.723946692426807</v>
      </c>
      <c r="O46" s="12">
        <v>1.4023635580000002</v>
      </c>
      <c r="P46" s="5">
        <v>2.5</v>
      </c>
      <c r="Q46" s="12">
        <f t="shared" si="0"/>
        <v>0.43905457679999993</v>
      </c>
      <c r="R46" s="5" t="s">
        <v>30</v>
      </c>
      <c r="S46" s="6" t="str">
        <f t="shared" si="1"/>
        <v>Yes</v>
      </c>
      <c r="T46" s="7">
        <f t="shared" si="2"/>
        <v>27.646972474430427</v>
      </c>
      <c r="U46" s="6">
        <f t="shared" si="3"/>
        <v>3</v>
      </c>
      <c r="V46" s="5">
        <f t="shared" si="4"/>
        <v>421</v>
      </c>
      <c r="W46" s="5"/>
    </row>
    <row r="47" spans="1:23">
      <c r="A47" s="5">
        <v>45</v>
      </c>
      <c r="B47" s="5" t="s">
        <v>73</v>
      </c>
      <c r="C47" s="5" t="s">
        <v>25</v>
      </c>
      <c r="D47" s="5" t="s">
        <v>26</v>
      </c>
      <c r="E47" s="5" t="s">
        <v>26</v>
      </c>
      <c r="F47" s="5" t="s">
        <v>69</v>
      </c>
      <c r="G47" s="5" t="s">
        <v>69</v>
      </c>
      <c r="H47" s="5" t="s">
        <v>74</v>
      </c>
      <c r="I47" s="5" t="s">
        <v>75</v>
      </c>
      <c r="J47" s="5" t="s">
        <v>29</v>
      </c>
      <c r="K47" s="5" t="s">
        <v>29</v>
      </c>
      <c r="L47" s="5" t="s">
        <v>29</v>
      </c>
      <c r="M47" s="5" t="s">
        <v>29</v>
      </c>
      <c r="N47" s="12">
        <f>VLOOKUP(A47,'[1]Length adjustment - UNK'!$A$2:$F$519,6,FALSE)</f>
        <v>112.5760206729036</v>
      </c>
      <c r="O47" s="12">
        <v>1.461377876</v>
      </c>
      <c r="P47" s="5">
        <v>2.5</v>
      </c>
      <c r="Q47" s="12">
        <f t="shared" si="0"/>
        <v>0.41544884959999995</v>
      </c>
      <c r="R47" s="5" t="s">
        <v>30</v>
      </c>
      <c r="S47" s="6" t="str">
        <f t="shared" si="1"/>
        <v>Yes</v>
      </c>
      <c r="T47" s="7">
        <f t="shared" si="2"/>
        <v>12.981253621018649</v>
      </c>
      <c r="U47" s="6">
        <f t="shared" si="3"/>
        <v>2</v>
      </c>
      <c r="V47" s="5">
        <f t="shared" si="4"/>
        <v>492</v>
      </c>
      <c r="W47" s="5"/>
    </row>
    <row r="48" spans="1:23">
      <c r="A48" s="5">
        <v>46</v>
      </c>
      <c r="B48" s="5" t="s">
        <v>73</v>
      </c>
      <c r="C48" s="5" t="s">
        <v>25</v>
      </c>
      <c r="D48" s="5" t="s">
        <v>26</v>
      </c>
      <c r="E48" s="5" t="s">
        <v>26</v>
      </c>
      <c r="F48" s="5" t="s">
        <v>69</v>
      </c>
      <c r="G48" s="5" t="s">
        <v>69</v>
      </c>
      <c r="H48" s="5" t="s">
        <v>74</v>
      </c>
      <c r="I48" s="5" t="s">
        <v>76</v>
      </c>
      <c r="J48" s="5" t="s">
        <v>29</v>
      </c>
      <c r="K48" s="5" t="s">
        <v>29</v>
      </c>
      <c r="L48" s="5" t="s">
        <v>29</v>
      </c>
      <c r="M48" s="5" t="s">
        <v>29</v>
      </c>
      <c r="N48" s="12">
        <f>VLOOKUP(A48,'[1]Length adjustment - UNK'!$A$2:$F$519,6,FALSE)</f>
        <v>170.21822089162143</v>
      </c>
      <c r="O48" s="12">
        <v>2.2964509479999999</v>
      </c>
      <c r="P48" s="5">
        <v>2.5</v>
      </c>
      <c r="Q48" s="12">
        <f t="shared" si="0"/>
        <v>8.1419620799999981E-2</v>
      </c>
      <c r="R48" s="5" t="s">
        <v>30</v>
      </c>
      <c r="S48" s="6" t="str">
        <f t="shared" si="1"/>
        <v>Yes</v>
      </c>
      <c r="T48" s="7">
        <f t="shared" si="2"/>
        <v>13.491216956509955</v>
      </c>
      <c r="U48" s="6">
        <f t="shared" si="3"/>
        <v>2</v>
      </c>
      <c r="V48" s="5">
        <f t="shared" si="4"/>
        <v>490</v>
      </c>
      <c r="W48" s="5"/>
    </row>
    <row r="49" spans="1:23">
      <c r="A49" s="5">
        <v>47</v>
      </c>
      <c r="B49" s="5" t="s">
        <v>73</v>
      </c>
      <c r="C49" s="5" t="s">
        <v>25</v>
      </c>
      <c r="D49" s="5" t="s">
        <v>26</v>
      </c>
      <c r="E49" s="5" t="s">
        <v>26</v>
      </c>
      <c r="F49" s="5" t="s">
        <v>69</v>
      </c>
      <c r="G49" s="5" t="s">
        <v>69</v>
      </c>
      <c r="H49" s="5" t="s">
        <v>77</v>
      </c>
      <c r="I49" s="5" t="s">
        <v>34</v>
      </c>
      <c r="J49" s="5" t="s">
        <v>34</v>
      </c>
      <c r="K49" s="5" t="s">
        <v>78</v>
      </c>
      <c r="L49" s="5" t="s">
        <v>29</v>
      </c>
      <c r="M49" s="5" t="s">
        <v>29</v>
      </c>
      <c r="N49" s="12">
        <f>VLOOKUP(A49,'[1]Length adjustment - UNK'!$A$2:$F$519,6,FALSE)</f>
        <v>145.12083283303619</v>
      </c>
      <c r="O49" s="12">
        <v>1.356993742</v>
      </c>
      <c r="P49" s="5">
        <v>2.5</v>
      </c>
      <c r="Q49" s="12">
        <f t="shared" si="0"/>
        <v>0.4572025032</v>
      </c>
      <c r="R49" s="5" t="s">
        <v>30</v>
      </c>
      <c r="S49" s="6" t="str">
        <f t="shared" si="1"/>
        <v>Yes</v>
      </c>
      <c r="T49" s="7">
        <f t="shared" si="2"/>
        <v>9.3507852422625124</v>
      </c>
      <c r="U49" s="6">
        <f t="shared" si="3"/>
        <v>1</v>
      </c>
      <c r="V49" s="5">
        <f t="shared" si="4"/>
        <v>510</v>
      </c>
      <c r="W49" s="5"/>
    </row>
    <row r="50" spans="1:23">
      <c r="A50" s="5">
        <v>48</v>
      </c>
      <c r="B50" s="5" t="s">
        <v>73</v>
      </c>
      <c r="C50" s="5" t="s">
        <v>25</v>
      </c>
      <c r="D50" s="5" t="s">
        <v>26</v>
      </c>
      <c r="E50" s="5" t="s">
        <v>26</v>
      </c>
      <c r="F50" s="5" t="s">
        <v>69</v>
      </c>
      <c r="G50" s="5" t="s">
        <v>69</v>
      </c>
      <c r="H50" s="5" t="s">
        <v>77</v>
      </c>
      <c r="I50" s="5" t="s">
        <v>34</v>
      </c>
      <c r="J50" s="5" t="s">
        <v>34</v>
      </c>
      <c r="K50" s="5" t="s">
        <v>79</v>
      </c>
      <c r="L50" s="5" t="s">
        <v>29</v>
      </c>
      <c r="M50" s="5" t="s">
        <v>29</v>
      </c>
      <c r="N50" s="12">
        <f>VLOOKUP(A50,'[1]Length adjustment - UNK'!$A$2:$F$519,6,FALSE)</f>
        <v>128.98886776501675</v>
      </c>
      <c r="O50" s="12">
        <v>2.766179551</v>
      </c>
      <c r="P50" s="5">
        <v>2.5</v>
      </c>
      <c r="Q50" s="12">
        <f t="shared" si="0"/>
        <v>-0.10647182039999992</v>
      </c>
      <c r="R50" s="5" t="s">
        <v>30</v>
      </c>
      <c r="S50" s="6" t="str">
        <f t="shared" si="1"/>
        <v>Yes</v>
      </c>
      <c r="T50" s="7">
        <f t="shared" si="2"/>
        <v>21.445102968414606</v>
      </c>
      <c r="U50" s="6">
        <f t="shared" si="3"/>
        <v>2</v>
      </c>
      <c r="V50" s="5">
        <f t="shared" si="4"/>
        <v>459</v>
      </c>
      <c r="W50" s="5"/>
    </row>
    <row r="51" spans="1:23">
      <c r="A51" s="5">
        <v>49</v>
      </c>
      <c r="B51" s="5" t="s">
        <v>73</v>
      </c>
      <c r="C51" s="5" t="s">
        <v>25</v>
      </c>
      <c r="D51" s="5" t="s">
        <v>26</v>
      </c>
      <c r="E51" s="5" t="s">
        <v>26</v>
      </c>
      <c r="F51" s="5" t="s">
        <v>70</v>
      </c>
      <c r="G51" s="5" t="s">
        <v>29</v>
      </c>
      <c r="H51" s="5" t="s">
        <v>29</v>
      </c>
      <c r="I51" s="5" t="s">
        <v>29</v>
      </c>
      <c r="J51" s="5" t="s">
        <v>29</v>
      </c>
      <c r="K51" s="5" t="s">
        <v>29</v>
      </c>
      <c r="L51" s="5" t="s">
        <v>29</v>
      </c>
      <c r="M51" s="5" t="s">
        <v>29</v>
      </c>
      <c r="N51" s="12">
        <f>VLOOKUP(A51,'[1]Length adjustment - UNK'!$A$2:$F$519,6,FALSE)</f>
        <v>360.41797539212064</v>
      </c>
      <c r="O51" s="12">
        <v>3.5490605550000005</v>
      </c>
      <c r="P51" s="5">
        <v>2.5</v>
      </c>
      <c r="Q51" s="12">
        <f t="shared" si="0"/>
        <v>-0.41962422200000016</v>
      </c>
      <c r="R51" s="5" t="s">
        <v>30</v>
      </c>
      <c r="S51" s="6" t="str">
        <f t="shared" si="1"/>
        <v>Yes</v>
      </c>
      <c r="T51" s="7">
        <f t="shared" si="2"/>
        <v>9.8470686739160609</v>
      </c>
      <c r="U51" s="6">
        <f t="shared" si="3"/>
        <v>1</v>
      </c>
      <c r="V51" s="5">
        <f t="shared" si="4"/>
        <v>508</v>
      </c>
      <c r="W51" s="5"/>
    </row>
    <row r="52" spans="1:23">
      <c r="A52" s="5">
        <v>50</v>
      </c>
      <c r="B52" s="5" t="s">
        <v>73</v>
      </c>
      <c r="C52" s="5" t="s">
        <v>25</v>
      </c>
      <c r="D52" s="5" t="s">
        <v>33</v>
      </c>
      <c r="E52" s="5" t="s">
        <v>80</v>
      </c>
      <c r="F52" s="5" t="s">
        <v>69</v>
      </c>
      <c r="G52" s="5" t="s">
        <v>81</v>
      </c>
      <c r="H52" s="5" t="s">
        <v>74</v>
      </c>
      <c r="I52" s="5" t="s">
        <v>75</v>
      </c>
      <c r="J52" s="5" t="s">
        <v>29</v>
      </c>
      <c r="K52" s="5" t="s">
        <v>29</v>
      </c>
      <c r="L52" s="5" t="s">
        <v>29</v>
      </c>
      <c r="M52" s="5" t="s">
        <v>29</v>
      </c>
      <c r="N52" s="12">
        <f>VLOOKUP(A52,'[1]Length adjustment - UNK'!$A$2:$F$519,6,FALSE)</f>
        <v>5.5997438678074696</v>
      </c>
      <c r="O52" s="12">
        <v>2.0876826799999999</v>
      </c>
      <c r="P52" s="5">
        <v>2.5</v>
      </c>
      <c r="Q52" s="12">
        <f t="shared" si="0"/>
        <v>0.16492692800000008</v>
      </c>
      <c r="R52" s="5" t="s">
        <v>30</v>
      </c>
      <c r="S52" s="6" t="str">
        <f t="shared" si="1"/>
        <v>Yes</v>
      </c>
      <c r="T52" s="7">
        <f t="shared" si="2"/>
        <v>372.81753045919464</v>
      </c>
      <c r="U52" s="6">
        <f t="shared" si="3"/>
        <v>5</v>
      </c>
      <c r="V52" s="5">
        <f t="shared" si="4"/>
        <v>19</v>
      </c>
      <c r="W52" s="5"/>
    </row>
    <row r="53" spans="1:23">
      <c r="A53" s="5">
        <v>51</v>
      </c>
      <c r="B53" s="5" t="s">
        <v>73</v>
      </c>
      <c r="C53" s="5" t="s">
        <v>25</v>
      </c>
      <c r="D53" s="5" t="s">
        <v>33</v>
      </c>
      <c r="E53" s="5" t="s">
        <v>80</v>
      </c>
      <c r="F53" s="5" t="s">
        <v>69</v>
      </c>
      <c r="G53" s="5" t="s">
        <v>81</v>
      </c>
      <c r="H53" s="5" t="s">
        <v>74</v>
      </c>
      <c r="I53" s="5" t="s">
        <v>82</v>
      </c>
      <c r="J53" s="5" t="s">
        <v>83</v>
      </c>
      <c r="K53" s="5" t="s">
        <v>78</v>
      </c>
      <c r="L53" s="5" t="s">
        <v>29</v>
      </c>
      <c r="M53" s="5" t="s">
        <v>29</v>
      </c>
      <c r="N53" s="12">
        <f>VLOOKUP(A53,'[1]Length adjustment - UNK'!$A$2:$F$519,6,FALSE)</f>
        <v>4.1564978098692773</v>
      </c>
      <c r="O53" s="12">
        <v>1.7223382100000002</v>
      </c>
      <c r="P53" s="5">
        <v>2.5</v>
      </c>
      <c r="Q53" s="12">
        <f t="shared" si="0"/>
        <v>0.31106471599999996</v>
      </c>
      <c r="R53" s="5" t="s">
        <v>30</v>
      </c>
      <c r="S53" s="6" t="str">
        <f t="shared" si="1"/>
        <v>Yes</v>
      </c>
      <c r="T53" s="7">
        <f t="shared" si="2"/>
        <v>414.37245700224923</v>
      </c>
      <c r="U53" s="6">
        <f t="shared" si="3"/>
        <v>5</v>
      </c>
      <c r="V53" s="5">
        <f t="shared" si="4"/>
        <v>15</v>
      </c>
      <c r="W53" s="5"/>
    </row>
    <row r="54" spans="1:23">
      <c r="A54" s="5">
        <v>52</v>
      </c>
      <c r="B54" s="5" t="s">
        <v>73</v>
      </c>
      <c r="C54" s="5" t="s">
        <v>25</v>
      </c>
      <c r="D54" s="5" t="s">
        <v>33</v>
      </c>
      <c r="E54" s="5" t="s">
        <v>80</v>
      </c>
      <c r="F54" s="5" t="s">
        <v>69</v>
      </c>
      <c r="G54" s="5" t="s">
        <v>81</v>
      </c>
      <c r="H54" s="5" t="s">
        <v>74</v>
      </c>
      <c r="I54" s="5" t="s">
        <v>82</v>
      </c>
      <c r="J54" s="5" t="s">
        <v>83</v>
      </c>
      <c r="K54" s="5" t="s">
        <v>79</v>
      </c>
      <c r="L54" s="5" t="s">
        <v>29</v>
      </c>
      <c r="M54" s="5" t="s">
        <v>29</v>
      </c>
      <c r="N54" s="12">
        <f>VLOOKUP(A54,'[1]Length adjustment - UNK'!$A$2:$F$519,6,FALSE)</f>
        <v>4.0174763707259649</v>
      </c>
      <c r="O54" s="12">
        <v>2.505219216</v>
      </c>
      <c r="P54" s="5">
        <v>2.5</v>
      </c>
      <c r="Q54" s="12">
        <f t="shared" si="0"/>
        <v>-2.0876863999998996E-3</v>
      </c>
      <c r="R54" s="5" t="s">
        <v>30</v>
      </c>
      <c r="S54" s="6" t="str">
        <f t="shared" si="1"/>
        <v>Yes</v>
      </c>
      <c r="T54" s="7">
        <f t="shared" si="2"/>
        <v>623.58032377108987</v>
      </c>
      <c r="U54" s="6">
        <f t="shared" si="3"/>
        <v>5</v>
      </c>
      <c r="V54" s="5">
        <f t="shared" si="4"/>
        <v>6</v>
      </c>
      <c r="W54" s="5"/>
    </row>
    <row r="55" spans="1:23">
      <c r="A55" s="5">
        <v>53</v>
      </c>
      <c r="B55" s="5" t="s">
        <v>73</v>
      </c>
      <c r="C55" s="5" t="s">
        <v>25</v>
      </c>
      <c r="D55" s="5" t="s">
        <v>33</v>
      </c>
      <c r="E55" s="5" t="s">
        <v>80</v>
      </c>
      <c r="F55" s="5" t="s">
        <v>69</v>
      </c>
      <c r="G55" s="5" t="s">
        <v>81</v>
      </c>
      <c r="H55" s="5" t="s">
        <v>74</v>
      </c>
      <c r="I55" s="5" t="s">
        <v>84</v>
      </c>
      <c r="J55" s="5" t="s">
        <v>29</v>
      </c>
      <c r="K55" s="5" t="s">
        <v>29</v>
      </c>
      <c r="L55" s="5" t="s">
        <v>29</v>
      </c>
      <c r="M55" s="5" t="s">
        <v>29</v>
      </c>
      <c r="N55" s="12">
        <f>VLOOKUP(A55,'[1]Length adjustment - UNK'!$A$2:$F$519,6,FALSE)</f>
        <v>4.6579222394490865</v>
      </c>
      <c r="O55" s="12">
        <v>1.7223382110000001</v>
      </c>
      <c r="P55" s="5">
        <v>2.5</v>
      </c>
      <c r="Q55" s="12">
        <f t="shared" si="0"/>
        <v>0.31106471559999993</v>
      </c>
      <c r="R55" s="5" t="s">
        <v>30</v>
      </c>
      <c r="S55" s="6" t="str">
        <f t="shared" si="1"/>
        <v>Yes</v>
      </c>
      <c r="T55" s="7">
        <f t="shared" si="2"/>
        <v>369.7653422406014</v>
      </c>
      <c r="U55" s="6">
        <f t="shared" si="3"/>
        <v>5</v>
      </c>
      <c r="V55" s="5">
        <f t="shared" si="4"/>
        <v>21</v>
      </c>
      <c r="W55" s="5"/>
    </row>
    <row r="56" spans="1:23">
      <c r="A56" s="5">
        <v>54</v>
      </c>
      <c r="B56" s="5" t="s">
        <v>73</v>
      </c>
      <c r="C56" s="5" t="s">
        <v>25</v>
      </c>
      <c r="D56" s="5" t="s">
        <v>33</v>
      </c>
      <c r="E56" s="5" t="s">
        <v>80</v>
      </c>
      <c r="F56" s="5" t="s">
        <v>69</v>
      </c>
      <c r="G56" s="5" t="s">
        <v>81</v>
      </c>
      <c r="H56" s="5" t="s">
        <v>85</v>
      </c>
      <c r="I56" s="5" t="s">
        <v>75</v>
      </c>
      <c r="J56" s="5" t="s">
        <v>29</v>
      </c>
      <c r="K56" s="5" t="s">
        <v>29</v>
      </c>
      <c r="L56" s="5" t="s">
        <v>29</v>
      </c>
      <c r="M56" s="5" t="s">
        <v>29</v>
      </c>
      <c r="N56" s="12">
        <f>VLOOKUP(A56,'[1]Length adjustment - UNK'!$A$2:$F$519,6,FALSE)</f>
        <v>6.6640885456171892</v>
      </c>
      <c r="O56" s="12">
        <v>1.56576201</v>
      </c>
      <c r="P56" s="5">
        <v>2.5</v>
      </c>
      <c r="Q56" s="12">
        <f t="shared" si="0"/>
        <v>0.37369519600000001</v>
      </c>
      <c r="R56" s="5" t="s">
        <v>30</v>
      </c>
      <c r="S56" s="6" t="str">
        <f t="shared" si="1"/>
        <v>Yes</v>
      </c>
      <c r="T56" s="7">
        <f t="shared" si="2"/>
        <v>234.95516292768411</v>
      </c>
      <c r="U56" s="6">
        <f t="shared" si="3"/>
        <v>5</v>
      </c>
      <c r="V56" s="5">
        <f t="shared" si="4"/>
        <v>53</v>
      </c>
      <c r="W56" s="5"/>
    </row>
    <row r="57" spans="1:23">
      <c r="A57" s="5">
        <v>55</v>
      </c>
      <c r="B57" s="5" t="s">
        <v>73</v>
      </c>
      <c r="C57" s="5" t="s">
        <v>25</v>
      </c>
      <c r="D57" s="5" t="s">
        <v>33</v>
      </c>
      <c r="E57" s="5" t="s">
        <v>80</v>
      </c>
      <c r="F57" s="5" t="s">
        <v>69</v>
      </c>
      <c r="G57" s="5" t="s">
        <v>81</v>
      </c>
      <c r="H57" s="5" t="s">
        <v>85</v>
      </c>
      <c r="I57" s="5" t="s">
        <v>82</v>
      </c>
      <c r="J57" s="5" t="s">
        <v>29</v>
      </c>
      <c r="K57" s="5" t="s">
        <v>29</v>
      </c>
      <c r="L57" s="5" t="s">
        <v>29</v>
      </c>
      <c r="M57" s="5" t="s">
        <v>29</v>
      </c>
      <c r="N57" s="12">
        <f>VLOOKUP(A57,'[1]Length adjustment - UNK'!$A$2:$F$519,6,FALSE)</f>
        <v>13.55730750751302</v>
      </c>
      <c r="O57" s="12">
        <v>1.9311064790000001</v>
      </c>
      <c r="P57" s="5">
        <v>2.5</v>
      </c>
      <c r="Q57" s="12">
        <f t="shared" si="0"/>
        <v>0.22755740839999994</v>
      </c>
      <c r="R57" s="5" t="s">
        <v>30</v>
      </c>
      <c r="S57" s="6" t="str">
        <f t="shared" si="1"/>
        <v>Yes</v>
      </c>
      <c r="T57" s="7">
        <f t="shared" si="2"/>
        <v>142.44026536462667</v>
      </c>
      <c r="U57" s="6">
        <f t="shared" si="3"/>
        <v>5</v>
      </c>
      <c r="V57" s="5">
        <f t="shared" si="4"/>
        <v>94</v>
      </c>
      <c r="W57" s="5"/>
    </row>
    <row r="58" spans="1:23">
      <c r="A58" s="5">
        <v>56</v>
      </c>
      <c r="B58" s="5" t="s">
        <v>73</v>
      </c>
      <c r="C58" s="5" t="s">
        <v>25</v>
      </c>
      <c r="D58" s="5" t="s">
        <v>33</v>
      </c>
      <c r="E58" s="5" t="s">
        <v>80</v>
      </c>
      <c r="F58" s="5" t="s">
        <v>69</v>
      </c>
      <c r="G58" s="5" t="s">
        <v>81</v>
      </c>
      <c r="H58" s="5" t="s">
        <v>85</v>
      </c>
      <c r="I58" s="5" t="s">
        <v>84</v>
      </c>
      <c r="J58" s="5" t="s">
        <v>29</v>
      </c>
      <c r="K58" s="5" t="s">
        <v>29</v>
      </c>
      <c r="L58" s="5" t="s">
        <v>29</v>
      </c>
      <c r="M58" s="5" t="s">
        <v>29</v>
      </c>
      <c r="N58" s="12">
        <f>VLOOKUP(A58,'[1]Length adjustment - UNK'!$A$2:$F$519,6,FALSE)</f>
        <v>9.877334433293635</v>
      </c>
      <c r="O58" s="12">
        <v>2.3486430139999999</v>
      </c>
      <c r="P58" s="5">
        <v>2.5</v>
      </c>
      <c r="Q58" s="12">
        <f t="shared" si="0"/>
        <v>6.0542794400000099E-2</v>
      </c>
      <c r="R58" s="5" t="s">
        <v>30</v>
      </c>
      <c r="S58" s="6" t="str">
        <f t="shared" si="1"/>
        <v>Yes</v>
      </c>
      <c r="T58" s="7">
        <f t="shared" si="2"/>
        <v>237.78105620109451</v>
      </c>
      <c r="U58" s="6">
        <f t="shared" si="3"/>
        <v>5</v>
      </c>
      <c r="V58" s="5">
        <f t="shared" si="4"/>
        <v>50</v>
      </c>
      <c r="W58" s="5"/>
    </row>
    <row r="59" spans="1:23">
      <c r="A59" s="5">
        <v>57</v>
      </c>
      <c r="B59" s="5" t="s">
        <v>73</v>
      </c>
      <c r="C59" s="5" t="s">
        <v>25</v>
      </c>
      <c r="D59" s="5" t="s">
        <v>33</v>
      </c>
      <c r="E59" s="5" t="s">
        <v>80</v>
      </c>
      <c r="F59" s="5" t="s">
        <v>69</v>
      </c>
      <c r="G59" s="5" t="s">
        <v>81</v>
      </c>
      <c r="H59" s="5" t="s">
        <v>86</v>
      </c>
      <c r="I59" s="5" t="s">
        <v>75</v>
      </c>
      <c r="J59" s="5" t="s">
        <v>29</v>
      </c>
      <c r="K59" s="5" t="s">
        <v>29</v>
      </c>
      <c r="L59" s="5" t="s">
        <v>29</v>
      </c>
      <c r="M59" s="5" t="s">
        <v>29</v>
      </c>
      <c r="N59" s="12">
        <f>VLOOKUP(A59,'[1]Length adjustment - UNK'!$A$2:$F$519,6,FALSE)</f>
        <v>6.642319449168216</v>
      </c>
      <c r="O59" s="12">
        <v>2.6617954160000004</v>
      </c>
      <c r="P59" s="5">
        <v>2.5</v>
      </c>
      <c r="Q59" s="12">
        <f t="shared" si="0"/>
        <v>-6.4718166400000054E-2</v>
      </c>
      <c r="R59" s="5" t="s">
        <v>30</v>
      </c>
      <c r="S59" s="6" t="str">
        <f t="shared" si="1"/>
        <v>Yes</v>
      </c>
      <c r="T59" s="7">
        <f t="shared" si="2"/>
        <v>400.7328217755807</v>
      </c>
      <c r="U59" s="6">
        <f t="shared" si="3"/>
        <v>5</v>
      </c>
      <c r="V59" s="5">
        <f t="shared" si="4"/>
        <v>16</v>
      </c>
      <c r="W59" s="5"/>
    </row>
    <row r="60" spans="1:23">
      <c r="A60" s="5">
        <v>58</v>
      </c>
      <c r="B60" s="5" t="s">
        <v>73</v>
      </c>
      <c r="C60" s="5" t="s">
        <v>25</v>
      </c>
      <c r="D60" s="5" t="s">
        <v>33</v>
      </c>
      <c r="E60" s="5" t="s">
        <v>80</v>
      </c>
      <c r="F60" s="5" t="s">
        <v>69</v>
      </c>
      <c r="G60" s="5" t="s">
        <v>81</v>
      </c>
      <c r="H60" s="5" t="s">
        <v>86</v>
      </c>
      <c r="I60" s="5" t="s">
        <v>82</v>
      </c>
      <c r="J60" s="5" t="s">
        <v>83</v>
      </c>
      <c r="K60" s="5" t="s">
        <v>78</v>
      </c>
      <c r="L60" s="5" t="s">
        <v>29</v>
      </c>
      <c r="M60" s="5" t="s">
        <v>29</v>
      </c>
      <c r="N60" s="12">
        <f>VLOOKUP(A60,'[1]Length adjustment - UNK'!$A$2:$F$519,6,FALSE)</f>
        <v>7.5132839037262285</v>
      </c>
      <c r="O60" s="12">
        <v>1.878914411</v>
      </c>
      <c r="P60" s="5">
        <v>2.5</v>
      </c>
      <c r="Q60" s="12">
        <f t="shared" si="0"/>
        <v>0.2484342356</v>
      </c>
      <c r="R60" s="5" t="s">
        <v>30</v>
      </c>
      <c r="S60" s="6" t="str">
        <f t="shared" si="1"/>
        <v>Yes</v>
      </c>
      <c r="T60" s="7">
        <f t="shared" si="2"/>
        <v>250.07898477896578</v>
      </c>
      <c r="U60" s="6">
        <f t="shared" si="3"/>
        <v>5</v>
      </c>
      <c r="V60" s="5">
        <f t="shared" si="4"/>
        <v>47</v>
      </c>
      <c r="W60" s="5"/>
    </row>
    <row r="61" spans="1:23">
      <c r="A61" s="5">
        <v>59</v>
      </c>
      <c r="B61" s="5" t="s">
        <v>73</v>
      </c>
      <c r="C61" s="5" t="s">
        <v>25</v>
      </c>
      <c r="D61" s="5" t="s">
        <v>33</v>
      </c>
      <c r="E61" s="5" t="s">
        <v>80</v>
      </c>
      <c r="F61" s="5" t="s">
        <v>69</v>
      </c>
      <c r="G61" s="5" t="s">
        <v>81</v>
      </c>
      <c r="H61" s="5" t="s">
        <v>87</v>
      </c>
      <c r="I61" s="5" t="s">
        <v>82</v>
      </c>
      <c r="J61" s="5" t="s">
        <v>83</v>
      </c>
      <c r="K61" s="5" t="s">
        <v>79</v>
      </c>
      <c r="L61" s="5" t="s">
        <v>29</v>
      </c>
      <c r="M61" s="5" t="s">
        <v>29</v>
      </c>
      <c r="N61" s="12">
        <f>VLOOKUP(A61,'[1]Length adjustment - UNK'!$A$2:$F$519,6,FALSE)</f>
        <v>7.3195328063074854</v>
      </c>
      <c r="O61" s="12">
        <v>2.400835082</v>
      </c>
      <c r="P61" s="5">
        <v>2.5</v>
      </c>
      <c r="Q61" s="12">
        <f t="shared" si="0"/>
        <v>3.9665967200000041E-2</v>
      </c>
      <c r="R61" s="5" t="s">
        <v>30</v>
      </c>
      <c r="S61" s="6" t="str">
        <f t="shared" si="1"/>
        <v>Yes</v>
      </c>
      <c r="T61" s="7">
        <f t="shared" si="2"/>
        <v>328.00386930858764</v>
      </c>
      <c r="U61" s="6">
        <f t="shared" si="3"/>
        <v>5</v>
      </c>
      <c r="V61" s="5">
        <f t="shared" si="4"/>
        <v>29</v>
      </c>
      <c r="W61" s="5"/>
    </row>
    <row r="62" spans="1:23" ht="15" customHeight="1">
      <c r="A62" s="5">
        <v>60</v>
      </c>
      <c r="B62" s="5" t="s">
        <v>73</v>
      </c>
      <c r="C62" s="5" t="s">
        <v>25</v>
      </c>
      <c r="D62" s="5" t="s">
        <v>33</v>
      </c>
      <c r="E62" s="5" t="s">
        <v>80</v>
      </c>
      <c r="F62" s="5" t="s">
        <v>69</v>
      </c>
      <c r="G62" s="5" t="s">
        <v>81</v>
      </c>
      <c r="H62" s="5" t="s">
        <v>86</v>
      </c>
      <c r="I62" s="5" t="s">
        <v>88</v>
      </c>
      <c r="J62" s="5" t="s">
        <v>29</v>
      </c>
      <c r="K62" s="5" t="s">
        <v>29</v>
      </c>
      <c r="L62" s="5" t="s">
        <v>29</v>
      </c>
      <c r="M62" s="5" t="s">
        <v>29</v>
      </c>
      <c r="N62" s="12">
        <f>VLOOKUP(A62,'[1]Length adjustment - UNK'!$A$2:$F$519,6,FALSE)</f>
        <v>12.279812228459299</v>
      </c>
      <c r="O62" s="12">
        <v>3.0271398860000001</v>
      </c>
      <c r="P62" s="5">
        <v>2.5</v>
      </c>
      <c r="Q62" s="12">
        <f t="shared" si="0"/>
        <v>-0.21085595439999993</v>
      </c>
      <c r="R62" s="5" t="s">
        <v>30</v>
      </c>
      <c r="S62" s="6" t="str">
        <f t="shared" si="1"/>
        <v>Yes</v>
      </c>
      <c r="T62" s="7">
        <f t="shared" si="2"/>
        <v>246.51353210307221</v>
      </c>
      <c r="U62" s="6">
        <f t="shared" si="3"/>
        <v>5</v>
      </c>
      <c r="V62" s="5">
        <f t="shared" si="4"/>
        <v>49</v>
      </c>
      <c r="W62" s="5"/>
    </row>
    <row r="63" spans="1:23">
      <c r="A63" s="5">
        <v>61</v>
      </c>
      <c r="B63" s="5" t="s">
        <v>73</v>
      </c>
      <c r="C63" s="5" t="s">
        <v>25</v>
      </c>
      <c r="D63" s="5" t="s">
        <v>33</v>
      </c>
      <c r="E63" s="5" t="s">
        <v>80</v>
      </c>
      <c r="F63" s="5" t="s">
        <v>69</v>
      </c>
      <c r="G63" s="5" t="s">
        <v>89</v>
      </c>
      <c r="H63" s="5" t="s">
        <v>74</v>
      </c>
      <c r="I63" s="5" t="s">
        <v>90</v>
      </c>
      <c r="J63" s="5" t="s">
        <v>29</v>
      </c>
      <c r="K63" s="5" t="s">
        <v>29</v>
      </c>
      <c r="L63" s="5" t="s">
        <v>29</v>
      </c>
      <c r="M63" s="5" t="s">
        <v>29</v>
      </c>
      <c r="N63" s="12">
        <f>VLOOKUP(A63,'[1]Length adjustment - UNK'!$A$2:$F$519,6,FALSE)</f>
        <v>14.800306766644667</v>
      </c>
      <c r="O63" s="12">
        <v>2.766179551</v>
      </c>
      <c r="P63" s="5">
        <v>2.5</v>
      </c>
      <c r="Q63" s="12">
        <f t="shared" si="0"/>
        <v>-0.10647182039999992</v>
      </c>
      <c r="R63" s="5" t="s">
        <v>30</v>
      </c>
      <c r="S63" s="6" t="str">
        <f t="shared" si="1"/>
        <v>Yes</v>
      </c>
      <c r="T63" s="7">
        <f t="shared" si="2"/>
        <v>186.90014974784961</v>
      </c>
      <c r="U63" s="6">
        <f t="shared" si="3"/>
        <v>5</v>
      </c>
      <c r="V63" s="5">
        <f t="shared" si="4"/>
        <v>69</v>
      </c>
      <c r="W63" s="5"/>
    </row>
    <row r="64" spans="1:23">
      <c r="A64" s="5">
        <v>62</v>
      </c>
      <c r="B64" s="5" t="s">
        <v>73</v>
      </c>
      <c r="C64" s="5" t="s">
        <v>25</v>
      </c>
      <c r="D64" s="5" t="s">
        <v>33</v>
      </c>
      <c r="E64" s="5" t="s">
        <v>80</v>
      </c>
      <c r="F64" s="5" t="s">
        <v>69</v>
      </c>
      <c r="G64" s="5" t="s">
        <v>89</v>
      </c>
      <c r="H64" s="5" t="s">
        <v>74</v>
      </c>
      <c r="I64" s="5" t="s">
        <v>91</v>
      </c>
      <c r="J64" s="5" t="s">
        <v>29</v>
      </c>
      <c r="K64" s="5" t="s">
        <v>29</v>
      </c>
      <c r="L64" s="5" t="s">
        <v>29</v>
      </c>
      <c r="M64" s="5" t="s">
        <v>29</v>
      </c>
      <c r="N64" s="12">
        <f>VLOOKUP(A64,'[1]Length adjustment - UNK'!$A$2:$F$519,6,FALSE)</f>
        <v>11.762089165126588</v>
      </c>
      <c r="O64" s="12">
        <v>2.974947819</v>
      </c>
      <c r="P64" s="5">
        <v>2.5</v>
      </c>
      <c r="Q64" s="12">
        <f t="shared" si="0"/>
        <v>-0.18997912760000002</v>
      </c>
      <c r="R64" s="5" t="s">
        <v>30</v>
      </c>
      <c r="S64" s="6" t="str">
        <f t="shared" si="1"/>
        <v>Yes</v>
      </c>
      <c r="T64" s="7">
        <f t="shared" si="2"/>
        <v>252.92682084237393</v>
      </c>
      <c r="U64" s="6">
        <f t="shared" si="3"/>
        <v>5</v>
      </c>
      <c r="V64" s="5">
        <f t="shared" si="4"/>
        <v>46</v>
      </c>
      <c r="W64" s="5"/>
    </row>
    <row r="65" spans="1:23">
      <c r="A65" s="5">
        <v>63</v>
      </c>
      <c r="B65" s="5" t="s">
        <v>73</v>
      </c>
      <c r="C65" s="5" t="s">
        <v>25</v>
      </c>
      <c r="D65" s="5" t="s">
        <v>33</v>
      </c>
      <c r="E65" s="5" t="s">
        <v>80</v>
      </c>
      <c r="F65" s="5" t="s">
        <v>69</v>
      </c>
      <c r="G65" s="5" t="s">
        <v>89</v>
      </c>
      <c r="H65" s="5" t="s">
        <v>74</v>
      </c>
      <c r="I65" s="5" t="s">
        <v>92</v>
      </c>
      <c r="J65" s="5" t="s">
        <v>29</v>
      </c>
      <c r="K65" s="5" t="s">
        <v>29</v>
      </c>
      <c r="L65" s="5" t="s">
        <v>29</v>
      </c>
      <c r="M65" s="5" t="s">
        <v>29</v>
      </c>
      <c r="N65" s="12">
        <f>VLOOKUP(A65,'[1]Length adjustment - UNK'!$A$2:$F$519,6,FALSE)</f>
        <v>9.9094640748470901</v>
      </c>
      <c r="O65" s="12">
        <v>2.3486430149999999</v>
      </c>
      <c r="P65" s="5">
        <v>2.5</v>
      </c>
      <c r="Q65" s="12">
        <f t="shared" si="0"/>
        <v>6.0542794000000066E-2</v>
      </c>
      <c r="R65" s="5" t="s">
        <v>30</v>
      </c>
      <c r="S65" s="6" t="str">
        <f t="shared" si="1"/>
        <v>Yes</v>
      </c>
      <c r="T65" s="7">
        <f t="shared" si="2"/>
        <v>237.01009431594727</v>
      </c>
      <c r="U65" s="6">
        <f t="shared" si="3"/>
        <v>5</v>
      </c>
      <c r="V65" s="5">
        <f t="shared" si="4"/>
        <v>51</v>
      </c>
      <c r="W65" s="5"/>
    </row>
    <row r="66" spans="1:23">
      <c r="A66" s="5">
        <v>64</v>
      </c>
      <c r="B66" s="5" t="s">
        <v>73</v>
      </c>
      <c r="C66" s="5" t="s">
        <v>25</v>
      </c>
      <c r="D66" s="5" t="s">
        <v>33</v>
      </c>
      <c r="E66" s="5" t="s">
        <v>80</v>
      </c>
      <c r="F66" s="5" t="s">
        <v>69</v>
      </c>
      <c r="G66" s="5" t="s">
        <v>89</v>
      </c>
      <c r="H66" s="5" t="s">
        <v>74</v>
      </c>
      <c r="I66" s="5" t="s">
        <v>93</v>
      </c>
      <c r="J66" s="5" t="s">
        <v>29</v>
      </c>
      <c r="K66" s="5" t="s">
        <v>29</v>
      </c>
      <c r="L66" s="5" t="s">
        <v>29</v>
      </c>
      <c r="M66" s="5" t="s">
        <v>29</v>
      </c>
      <c r="N66" s="12">
        <f>VLOOKUP(A66,'[1]Length adjustment - UNK'!$A$2:$F$519,6,FALSE)</f>
        <v>8.6032760043063661</v>
      </c>
      <c r="O66" s="12">
        <v>2.661795417</v>
      </c>
      <c r="P66" s="5">
        <v>2.5</v>
      </c>
      <c r="Q66" s="12">
        <f t="shared" si="0"/>
        <v>-6.4718166800000088E-2</v>
      </c>
      <c r="R66" s="5" t="s">
        <v>30</v>
      </c>
      <c r="S66" s="6" t="str">
        <f t="shared" si="1"/>
        <v>Yes</v>
      </c>
      <c r="T66" s="7">
        <f t="shared" si="2"/>
        <v>309.39323760712074</v>
      </c>
      <c r="U66" s="6">
        <f t="shared" si="3"/>
        <v>5</v>
      </c>
      <c r="V66" s="5">
        <f t="shared" si="4"/>
        <v>33</v>
      </c>
      <c r="W66" s="5"/>
    </row>
    <row r="67" spans="1:23">
      <c r="A67" s="5">
        <v>65</v>
      </c>
      <c r="B67" s="5" t="s">
        <v>73</v>
      </c>
      <c r="C67" s="5" t="s">
        <v>25</v>
      </c>
      <c r="D67" s="5" t="s">
        <v>33</v>
      </c>
      <c r="E67" s="5" t="s">
        <v>80</v>
      </c>
      <c r="F67" s="5" t="s">
        <v>69</v>
      </c>
      <c r="G67" s="5" t="s">
        <v>89</v>
      </c>
      <c r="H67" s="5" t="s">
        <v>74</v>
      </c>
      <c r="I67" s="5" t="s">
        <v>82</v>
      </c>
      <c r="J67" s="5" t="s">
        <v>83</v>
      </c>
      <c r="K67" s="5" t="s">
        <v>78</v>
      </c>
      <c r="L67" s="5" t="s">
        <v>94</v>
      </c>
      <c r="M67" s="5" t="s">
        <v>29</v>
      </c>
      <c r="N67" s="12">
        <f>VLOOKUP(A67,'[1]Length adjustment - UNK'!$A$2:$F$519,6,FALSE)</f>
        <v>4.3045431323601795</v>
      </c>
      <c r="O67" s="12">
        <v>1.461377876</v>
      </c>
      <c r="P67" s="5">
        <v>2.5</v>
      </c>
      <c r="Q67" s="12">
        <f t="shared" ref="Q67:Q130" si="5">SUM(1-(O67/P67))</f>
        <v>0.41544884959999995</v>
      </c>
      <c r="R67" s="5" t="s">
        <v>30</v>
      </c>
      <c r="S67" s="6" t="str">
        <f t="shared" ref="S67:S130" si="6">IF(AND(Q67&lt;0.5,Q67&gt;-0.5),"Yes","No")</f>
        <v>Yes</v>
      </c>
      <c r="T67" s="7">
        <f t="shared" ref="T67:T130" si="7">SUM(O67/(N67/1000))</f>
        <v>339.49662741530648</v>
      </c>
      <c r="U67" s="6">
        <f t="shared" ref="U67:U130" si="8">IF(T67&lt;=12,1,IF(T67&lt;25,2,IF(T67&lt;50,3,IF(T67&lt;100,4,5))))</f>
        <v>5</v>
      </c>
      <c r="V67" s="5">
        <f t="shared" ref="V67:V130" si="9">RANK(T67,T$3:T$520)</f>
        <v>27</v>
      </c>
      <c r="W67" s="5"/>
    </row>
    <row r="68" spans="1:23">
      <c r="A68" s="5">
        <v>66</v>
      </c>
      <c r="B68" s="5" t="s">
        <v>73</v>
      </c>
      <c r="C68" s="5" t="s">
        <v>25</v>
      </c>
      <c r="D68" s="5" t="s">
        <v>33</v>
      </c>
      <c r="E68" s="5" t="s">
        <v>80</v>
      </c>
      <c r="F68" s="5" t="s">
        <v>69</v>
      </c>
      <c r="G68" s="5" t="s">
        <v>89</v>
      </c>
      <c r="H68" s="5" t="s">
        <v>74</v>
      </c>
      <c r="I68" s="5" t="s">
        <v>82</v>
      </c>
      <c r="J68" s="5" t="s">
        <v>83</v>
      </c>
      <c r="K68" s="5" t="s">
        <v>78</v>
      </c>
      <c r="L68" s="5" t="s">
        <v>95</v>
      </c>
      <c r="M68" s="5" t="s">
        <v>96</v>
      </c>
      <c r="N68" s="12">
        <f>VLOOKUP(A68,'[1]Length adjustment - UNK'!$A$2:$F$519,6,FALSE)</f>
        <v>11.078356540185354</v>
      </c>
      <c r="O68" s="12">
        <v>3.2359081540000001</v>
      </c>
      <c r="P68" s="5">
        <v>2.5</v>
      </c>
      <c r="Q68" s="12">
        <f t="shared" si="5"/>
        <v>-0.29436326160000004</v>
      </c>
      <c r="R68" s="5" t="s">
        <v>30</v>
      </c>
      <c r="S68" s="6" t="str">
        <f t="shared" si="6"/>
        <v>Yes</v>
      </c>
      <c r="T68" s="7">
        <f t="shared" si="7"/>
        <v>292.09279754286183</v>
      </c>
      <c r="U68" s="6">
        <f t="shared" si="8"/>
        <v>5</v>
      </c>
      <c r="V68" s="5">
        <f t="shared" si="9"/>
        <v>35</v>
      </c>
      <c r="W68" s="5"/>
    </row>
    <row r="69" spans="1:23" ht="23.1">
      <c r="A69" s="5">
        <v>67</v>
      </c>
      <c r="B69" s="5" t="s">
        <v>73</v>
      </c>
      <c r="C69" s="5" t="s">
        <v>25</v>
      </c>
      <c r="D69" s="5" t="s">
        <v>33</v>
      </c>
      <c r="E69" s="5" t="s">
        <v>80</v>
      </c>
      <c r="F69" s="5" t="s">
        <v>69</v>
      </c>
      <c r="G69" s="5" t="s">
        <v>89</v>
      </c>
      <c r="H69" s="5" t="s">
        <v>74</v>
      </c>
      <c r="I69" s="5" t="s">
        <v>82</v>
      </c>
      <c r="J69" s="5" t="s">
        <v>83</v>
      </c>
      <c r="K69" s="5" t="s">
        <v>78</v>
      </c>
      <c r="L69" s="5" t="s">
        <v>95</v>
      </c>
      <c r="M69" s="5" t="s">
        <v>97</v>
      </c>
      <c r="N69" s="12">
        <f>VLOOKUP(A69,'[1]Length adjustment - UNK'!$A$2:$F$519,6,FALSE)</f>
        <v>2.1134492693853715</v>
      </c>
      <c r="O69" s="12">
        <v>0.88726513900000004</v>
      </c>
      <c r="P69" s="5">
        <v>2.5</v>
      </c>
      <c r="Q69" s="12">
        <f t="shared" si="5"/>
        <v>0.64509394440000001</v>
      </c>
      <c r="R69" s="5" t="s">
        <v>30</v>
      </c>
      <c r="S69" s="6" t="str">
        <f t="shared" si="6"/>
        <v>No</v>
      </c>
      <c r="T69" s="7">
        <f t="shared" si="7"/>
        <v>419.81851745986427</v>
      </c>
      <c r="U69" s="6">
        <f t="shared" si="8"/>
        <v>5</v>
      </c>
      <c r="V69" s="5">
        <f t="shared" si="9"/>
        <v>14</v>
      </c>
      <c r="W69" s="17" t="s">
        <v>98</v>
      </c>
    </row>
    <row r="70" spans="1:23">
      <c r="A70" s="5">
        <v>68</v>
      </c>
      <c r="B70" s="5" t="s">
        <v>73</v>
      </c>
      <c r="C70" s="5" t="s">
        <v>25</v>
      </c>
      <c r="D70" s="5" t="s">
        <v>33</v>
      </c>
      <c r="E70" s="5" t="s">
        <v>80</v>
      </c>
      <c r="F70" s="5" t="s">
        <v>69</v>
      </c>
      <c r="G70" s="5" t="s">
        <v>89</v>
      </c>
      <c r="H70" s="5" t="s">
        <v>74</v>
      </c>
      <c r="I70" s="5" t="s">
        <v>82</v>
      </c>
      <c r="J70" s="5" t="s">
        <v>83</v>
      </c>
      <c r="K70" s="5" t="s">
        <v>99</v>
      </c>
      <c r="L70" s="5" t="s">
        <v>29</v>
      </c>
      <c r="M70" s="5" t="s">
        <v>29</v>
      </c>
      <c r="N70" s="12">
        <f>VLOOKUP(A70,'[1]Length adjustment - UNK'!$A$2:$F$519,6,FALSE)</f>
        <v>10.916313377732036</v>
      </c>
      <c r="O70" s="12">
        <v>3.1315240200000001</v>
      </c>
      <c r="P70" s="5">
        <v>2.5</v>
      </c>
      <c r="Q70" s="12">
        <f t="shared" si="5"/>
        <v>-0.25260960799999999</v>
      </c>
      <c r="R70" s="5" t="s">
        <v>30</v>
      </c>
      <c r="S70" s="6" t="str">
        <f t="shared" si="6"/>
        <v>Yes</v>
      </c>
      <c r="T70" s="7">
        <f t="shared" si="7"/>
        <v>286.8664458083378</v>
      </c>
      <c r="U70" s="6">
        <f t="shared" si="8"/>
        <v>5</v>
      </c>
      <c r="V70" s="5">
        <f t="shared" si="9"/>
        <v>38</v>
      </c>
      <c r="W70" s="5"/>
    </row>
    <row r="71" spans="1:23">
      <c r="A71" s="5">
        <v>69</v>
      </c>
      <c r="B71" s="5" t="s">
        <v>73</v>
      </c>
      <c r="C71" s="5" t="s">
        <v>25</v>
      </c>
      <c r="D71" s="5" t="s">
        <v>33</v>
      </c>
      <c r="E71" s="5" t="s">
        <v>80</v>
      </c>
      <c r="F71" s="5" t="s">
        <v>69</v>
      </c>
      <c r="G71" s="5" t="s">
        <v>89</v>
      </c>
      <c r="H71" s="5" t="s">
        <v>74</v>
      </c>
      <c r="I71" s="5" t="s">
        <v>82</v>
      </c>
      <c r="J71" s="5" t="s">
        <v>83</v>
      </c>
      <c r="K71" s="5" t="s">
        <v>100</v>
      </c>
      <c r="L71" s="5" t="s">
        <v>29</v>
      </c>
      <c r="M71" s="5" t="s">
        <v>29</v>
      </c>
      <c r="N71" s="12">
        <f>VLOOKUP(A71,'[1]Length adjustment - UNK'!$A$2:$F$519,6,FALSE)</f>
        <v>5.9255372896010217</v>
      </c>
      <c r="O71" s="12">
        <v>2.0876826799999999</v>
      </c>
      <c r="P71" s="5">
        <v>2.5</v>
      </c>
      <c r="Q71" s="12">
        <f t="shared" si="5"/>
        <v>0.16492692800000008</v>
      </c>
      <c r="R71" s="5" t="s">
        <v>30</v>
      </c>
      <c r="S71" s="6" t="str">
        <f t="shared" si="6"/>
        <v>Yes</v>
      </c>
      <c r="T71" s="7">
        <f t="shared" si="7"/>
        <v>352.31955820508688</v>
      </c>
      <c r="U71" s="6">
        <f t="shared" si="8"/>
        <v>5</v>
      </c>
      <c r="V71" s="5">
        <f t="shared" si="9"/>
        <v>22</v>
      </c>
      <c r="W71" s="5"/>
    </row>
    <row r="72" spans="1:23">
      <c r="A72" s="5">
        <v>70</v>
      </c>
      <c r="B72" s="5" t="s">
        <v>73</v>
      </c>
      <c r="C72" s="5" t="s">
        <v>25</v>
      </c>
      <c r="D72" s="5" t="s">
        <v>33</v>
      </c>
      <c r="E72" s="5" t="s">
        <v>80</v>
      </c>
      <c r="F72" s="5" t="s">
        <v>69</v>
      </c>
      <c r="G72" s="5" t="s">
        <v>89</v>
      </c>
      <c r="H72" s="5" t="s">
        <v>74</v>
      </c>
      <c r="I72" s="5" t="s">
        <v>82</v>
      </c>
      <c r="J72" s="5" t="s">
        <v>83</v>
      </c>
      <c r="K72" s="5" t="s">
        <v>101</v>
      </c>
      <c r="L72" s="5" t="s">
        <v>94</v>
      </c>
      <c r="M72" s="5" t="s">
        <v>29</v>
      </c>
      <c r="N72" s="12">
        <f>VLOOKUP(A72,'[1]Length adjustment - UNK'!$A$2:$F$519,6,FALSE)</f>
        <v>1.8454112664143913</v>
      </c>
      <c r="O72" s="12">
        <v>1.617954077</v>
      </c>
      <c r="P72" s="5">
        <v>2.5</v>
      </c>
      <c r="Q72" s="12">
        <f t="shared" si="5"/>
        <v>0.35281836919999998</v>
      </c>
      <c r="R72" s="5" t="s">
        <v>30</v>
      </c>
      <c r="S72" s="6" t="str">
        <f t="shared" si="6"/>
        <v>Yes</v>
      </c>
      <c r="T72" s="7">
        <f t="shared" si="7"/>
        <v>876.74444523342618</v>
      </c>
      <c r="U72" s="6">
        <f t="shared" si="8"/>
        <v>5</v>
      </c>
      <c r="V72" s="5">
        <f t="shared" si="9"/>
        <v>2</v>
      </c>
      <c r="W72" s="5"/>
    </row>
    <row r="73" spans="1:23">
      <c r="A73" s="5">
        <v>71</v>
      </c>
      <c r="B73" s="5" t="s">
        <v>73</v>
      </c>
      <c r="C73" s="5" t="s">
        <v>25</v>
      </c>
      <c r="D73" s="5" t="s">
        <v>33</v>
      </c>
      <c r="E73" s="5" t="s">
        <v>80</v>
      </c>
      <c r="F73" s="5" t="s">
        <v>69</v>
      </c>
      <c r="G73" s="5" t="s">
        <v>89</v>
      </c>
      <c r="H73" s="5" t="s">
        <v>74</v>
      </c>
      <c r="I73" s="5" t="s">
        <v>82</v>
      </c>
      <c r="J73" s="5" t="s">
        <v>83</v>
      </c>
      <c r="K73" s="5" t="s">
        <v>101</v>
      </c>
      <c r="L73" s="5" t="s">
        <v>95</v>
      </c>
      <c r="M73" s="5" t="s">
        <v>29</v>
      </c>
      <c r="N73" s="12">
        <f>VLOOKUP(A73,'[1]Length adjustment - UNK'!$A$2:$F$519,6,FALSE)</f>
        <v>6.1347995202992571</v>
      </c>
      <c r="O73" s="12">
        <v>3.6534446900000002</v>
      </c>
      <c r="P73" s="5">
        <v>2.5</v>
      </c>
      <c r="Q73" s="12">
        <f t="shared" si="5"/>
        <v>-0.46137787600000002</v>
      </c>
      <c r="R73" s="5" t="s">
        <v>30</v>
      </c>
      <c r="S73" s="6" t="str">
        <f t="shared" si="6"/>
        <v>Yes</v>
      </c>
      <c r="T73" s="7">
        <f t="shared" si="7"/>
        <v>595.52796760696492</v>
      </c>
      <c r="U73" s="6">
        <f t="shared" si="8"/>
        <v>5</v>
      </c>
      <c r="V73" s="5">
        <f t="shared" si="9"/>
        <v>7</v>
      </c>
      <c r="W73" s="5"/>
    </row>
    <row r="74" spans="1:23">
      <c r="A74" s="5">
        <v>72</v>
      </c>
      <c r="B74" s="5" t="s">
        <v>73</v>
      </c>
      <c r="C74" s="5" t="s">
        <v>25</v>
      </c>
      <c r="D74" s="5" t="s">
        <v>33</v>
      </c>
      <c r="E74" s="5" t="s">
        <v>80</v>
      </c>
      <c r="F74" s="5" t="s">
        <v>69</v>
      </c>
      <c r="G74" s="5" t="s">
        <v>89</v>
      </c>
      <c r="H74" s="5" t="s">
        <v>74</v>
      </c>
      <c r="I74" s="5" t="s">
        <v>102</v>
      </c>
      <c r="J74" s="5" t="s">
        <v>83</v>
      </c>
      <c r="K74" s="5" t="s">
        <v>78</v>
      </c>
      <c r="L74" s="5" t="s">
        <v>29</v>
      </c>
      <c r="M74" s="5" t="s">
        <v>29</v>
      </c>
      <c r="N74" s="12">
        <f>VLOOKUP(A74,'[1]Length adjustment - UNK'!$A$2:$F$519,6,FALSE)</f>
        <v>7.7478542200756531</v>
      </c>
      <c r="O74" s="12">
        <v>2.2442588809999999</v>
      </c>
      <c r="P74" s="5">
        <v>2.5</v>
      </c>
      <c r="Q74" s="12">
        <f t="shared" si="5"/>
        <v>0.10229644760000001</v>
      </c>
      <c r="R74" s="5" t="s">
        <v>30</v>
      </c>
      <c r="S74" s="6" t="str">
        <f t="shared" si="6"/>
        <v>Yes</v>
      </c>
      <c r="T74" s="7">
        <f t="shared" si="7"/>
        <v>289.66199121104347</v>
      </c>
      <c r="U74" s="6">
        <f t="shared" si="8"/>
        <v>5</v>
      </c>
      <c r="V74" s="5">
        <f t="shared" si="9"/>
        <v>36</v>
      </c>
      <c r="W74" s="5"/>
    </row>
    <row r="75" spans="1:23">
      <c r="A75" s="5">
        <v>73</v>
      </c>
      <c r="B75" s="5" t="s">
        <v>73</v>
      </c>
      <c r="C75" s="5" t="s">
        <v>25</v>
      </c>
      <c r="D75" s="5" t="s">
        <v>33</v>
      </c>
      <c r="E75" s="5" t="s">
        <v>80</v>
      </c>
      <c r="F75" s="5" t="s">
        <v>69</v>
      </c>
      <c r="G75" s="5" t="s">
        <v>89</v>
      </c>
      <c r="H75" s="5" t="s">
        <v>74</v>
      </c>
      <c r="I75" s="5" t="s">
        <v>102</v>
      </c>
      <c r="J75" s="5" t="s">
        <v>83</v>
      </c>
      <c r="K75" s="5" t="s">
        <v>79</v>
      </c>
      <c r="L75" s="5" t="s">
        <v>29</v>
      </c>
      <c r="M75" s="5" t="s">
        <v>29</v>
      </c>
      <c r="N75" s="12">
        <f>VLOOKUP(A75,'[1]Length adjustment - UNK'!$A$2:$F$519,6,FALSE)</f>
        <v>9.0807380178859045</v>
      </c>
      <c r="O75" s="12">
        <v>2.818371618</v>
      </c>
      <c r="P75" s="5">
        <v>2.5</v>
      </c>
      <c r="Q75" s="12">
        <f t="shared" si="5"/>
        <v>-0.12734864720000005</v>
      </c>
      <c r="R75" s="5" t="s">
        <v>30</v>
      </c>
      <c r="S75" s="6" t="str">
        <f t="shared" si="6"/>
        <v>Yes</v>
      </c>
      <c r="T75" s="7">
        <f t="shared" si="7"/>
        <v>310.36812343322595</v>
      </c>
      <c r="U75" s="6">
        <f t="shared" si="8"/>
        <v>5</v>
      </c>
      <c r="V75" s="5">
        <f t="shared" si="9"/>
        <v>32</v>
      </c>
      <c r="W75" s="5"/>
    </row>
    <row r="76" spans="1:23">
      <c r="A76" s="5">
        <v>74</v>
      </c>
      <c r="B76" s="5" t="s">
        <v>73</v>
      </c>
      <c r="C76" s="5" t="s">
        <v>25</v>
      </c>
      <c r="D76" s="5" t="s">
        <v>33</v>
      </c>
      <c r="E76" s="5" t="s">
        <v>80</v>
      </c>
      <c r="F76" s="5" t="s">
        <v>69</v>
      </c>
      <c r="G76" s="5" t="s">
        <v>89</v>
      </c>
      <c r="H76" s="5" t="s">
        <v>74</v>
      </c>
      <c r="I76" s="5" t="s">
        <v>103</v>
      </c>
      <c r="J76" s="5" t="s">
        <v>83</v>
      </c>
      <c r="K76" s="5" t="s">
        <v>78</v>
      </c>
      <c r="L76" s="5" t="s">
        <v>29</v>
      </c>
      <c r="M76" s="5" t="s">
        <v>29</v>
      </c>
      <c r="N76" s="12">
        <f>VLOOKUP(A76,'[1]Length adjustment - UNK'!$A$2:$F$519,6,FALSE)</f>
        <v>6.1733679601521034</v>
      </c>
      <c r="O76" s="12">
        <v>1.409185809</v>
      </c>
      <c r="P76" s="5">
        <v>2.5</v>
      </c>
      <c r="Q76" s="12">
        <f t="shared" si="5"/>
        <v>0.43632567639999997</v>
      </c>
      <c r="R76" s="5" t="s">
        <v>30</v>
      </c>
      <c r="S76" s="6" t="str">
        <f t="shared" si="6"/>
        <v>Yes</v>
      </c>
      <c r="T76" s="7">
        <f t="shared" si="7"/>
        <v>228.26855909060046</v>
      </c>
      <c r="U76" s="6">
        <f t="shared" si="8"/>
        <v>5</v>
      </c>
      <c r="V76" s="5">
        <f t="shared" si="9"/>
        <v>56</v>
      </c>
      <c r="W76" s="5"/>
    </row>
    <row r="77" spans="1:23">
      <c r="A77" s="5">
        <v>75</v>
      </c>
      <c r="B77" s="5" t="s">
        <v>73</v>
      </c>
      <c r="C77" s="5" t="s">
        <v>25</v>
      </c>
      <c r="D77" s="5" t="s">
        <v>33</v>
      </c>
      <c r="E77" s="5" t="s">
        <v>80</v>
      </c>
      <c r="F77" s="5" t="s">
        <v>69</v>
      </c>
      <c r="G77" s="5" t="s">
        <v>89</v>
      </c>
      <c r="H77" s="5" t="s">
        <v>74</v>
      </c>
      <c r="I77" s="5" t="s">
        <v>103</v>
      </c>
      <c r="J77" s="5" t="s">
        <v>83</v>
      </c>
      <c r="K77" s="5" t="s">
        <v>79</v>
      </c>
      <c r="L77" s="5" t="s">
        <v>29</v>
      </c>
      <c r="M77" s="5" t="s">
        <v>29</v>
      </c>
      <c r="N77" s="12">
        <f>VLOOKUP(A77,'[1]Length adjustment - UNK'!$A$2:$F$519,6,FALSE)</f>
        <v>6.1984120570878138</v>
      </c>
      <c r="O77" s="12">
        <v>3.2359081540000001</v>
      </c>
      <c r="P77" s="5">
        <v>2.5</v>
      </c>
      <c r="Q77" s="12">
        <f t="shared" si="5"/>
        <v>-0.29436326160000004</v>
      </c>
      <c r="R77" s="5" t="s">
        <v>30</v>
      </c>
      <c r="S77" s="6" t="str">
        <f t="shared" si="6"/>
        <v>Yes</v>
      </c>
      <c r="T77" s="7">
        <f t="shared" si="7"/>
        <v>522.05437847581879</v>
      </c>
      <c r="U77" s="6">
        <f t="shared" si="8"/>
        <v>5</v>
      </c>
      <c r="V77" s="5">
        <f t="shared" si="9"/>
        <v>9</v>
      </c>
      <c r="W77" s="5"/>
    </row>
    <row r="78" spans="1:23">
      <c r="A78" s="5">
        <v>76</v>
      </c>
      <c r="B78" s="5" t="s">
        <v>73</v>
      </c>
      <c r="C78" s="5" t="s">
        <v>25</v>
      </c>
      <c r="D78" s="5" t="s">
        <v>33</v>
      </c>
      <c r="E78" s="5" t="s">
        <v>80</v>
      </c>
      <c r="F78" s="5" t="s">
        <v>69</v>
      </c>
      <c r="G78" s="5" t="s">
        <v>89</v>
      </c>
      <c r="H78" s="5" t="s">
        <v>85</v>
      </c>
      <c r="I78" s="5" t="s">
        <v>104</v>
      </c>
      <c r="J78" s="5" t="s">
        <v>29</v>
      </c>
      <c r="K78" s="5" t="s">
        <v>29</v>
      </c>
      <c r="L78" s="5" t="s">
        <v>29</v>
      </c>
      <c r="M78" s="5" t="s">
        <v>29</v>
      </c>
      <c r="N78" s="12">
        <f>VLOOKUP(A78,'[1]Length adjustment - UNK'!$A$2:$F$519,6,FALSE)</f>
        <v>14.740458011470494</v>
      </c>
      <c r="O78" s="12">
        <v>2.1398747460000003</v>
      </c>
      <c r="P78" s="5">
        <v>2.5</v>
      </c>
      <c r="Q78" s="12">
        <f t="shared" si="5"/>
        <v>0.14405010159999987</v>
      </c>
      <c r="R78" s="5" t="s">
        <v>30</v>
      </c>
      <c r="S78" s="6" t="str">
        <f t="shared" si="6"/>
        <v>Yes</v>
      </c>
      <c r="T78" s="7">
        <f t="shared" si="7"/>
        <v>145.17016664847367</v>
      </c>
      <c r="U78" s="6">
        <f t="shared" si="8"/>
        <v>5</v>
      </c>
      <c r="V78" s="5">
        <f t="shared" si="9"/>
        <v>90</v>
      </c>
      <c r="W78" s="5"/>
    </row>
    <row r="79" spans="1:23">
      <c r="A79" s="5">
        <v>77</v>
      </c>
      <c r="B79" s="5" t="s">
        <v>73</v>
      </c>
      <c r="C79" s="5" t="s">
        <v>25</v>
      </c>
      <c r="D79" s="5" t="s">
        <v>33</v>
      </c>
      <c r="E79" s="5" t="s">
        <v>80</v>
      </c>
      <c r="F79" s="5" t="s">
        <v>69</v>
      </c>
      <c r="G79" s="5" t="s">
        <v>89</v>
      </c>
      <c r="H79" s="5" t="s">
        <v>85</v>
      </c>
      <c r="I79" s="5" t="s">
        <v>105</v>
      </c>
      <c r="J79" s="5" t="s">
        <v>29</v>
      </c>
      <c r="K79" s="5" t="s">
        <v>29</v>
      </c>
      <c r="L79" s="5" t="s">
        <v>29</v>
      </c>
      <c r="M79" s="5" t="s">
        <v>29</v>
      </c>
      <c r="N79" s="12">
        <f>VLOOKUP(A79,'[1]Length adjustment - UNK'!$A$2:$F$519,6,FALSE)</f>
        <v>13.400973086197974</v>
      </c>
      <c r="O79" s="12">
        <v>2.766179551</v>
      </c>
      <c r="P79" s="5">
        <v>2.5</v>
      </c>
      <c r="Q79" s="12">
        <f t="shared" si="5"/>
        <v>-0.10647182039999992</v>
      </c>
      <c r="R79" s="5" t="s">
        <v>30</v>
      </c>
      <c r="S79" s="6" t="str">
        <f t="shared" si="6"/>
        <v>Yes</v>
      </c>
      <c r="T79" s="7">
        <f t="shared" si="7"/>
        <v>206.4163201587923</v>
      </c>
      <c r="U79" s="6">
        <f t="shared" si="8"/>
        <v>5</v>
      </c>
      <c r="V79" s="5">
        <f t="shared" si="9"/>
        <v>62</v>
      </c>
      <c r="W79" s="5"/>
    </row>
    <row r="80" spans="1:23">
      <c r="A80" s="5">
        <v>78</v>
      </c>
      <c r="B80" s="5" t="s">
        <v>73</v>
      </c>
      <c r="C80" s="5" t="s">
        <v>25</v>
      </c>
      <c r="D80" s="5" t="s">
        <v>33</v>
      </c>
      <c r="E80" s="5" t="s">
        <v>80</v>
      </c>
      <c r="F80" s="5" t="s">
        <v>69</v>
      </c>
      <c r="G80" s="5" t="s">
        <v>89</v>
      </c>
      <c r="H80" s="5" t="s">
        <v>85</v>
      </c>
      <c r="I80" s="5" t="s">
        <v>82</v>
      </c>
      <c r="J80" s="5" t="s">
        <v>83</v>
      </c>
      <c r="K80" s="5" t="s">
        <v>78</v>
      </c>
      <c r="L80" s="5" t="s">
        <v>29</v>
      </c>
      <c r="M80" s="5" t="s">
        <v>29</v>
      </c>
      <c r="N80" s="12">
        <f>VLOOKUP(A80,'[1]Length adjustment - UNK'!$A$2:$F$519,6,FALSE)</f>
        <v>31.307750706501245</v>
      </c>
      <c r="O80" s="12">
        <v>3.1837160860000004</v>
      </c>
      <c r="P80" s="5">
        <v>2.5</v>
      </c>
      <c r="Q80" s="12">
        <f t="shared" si="5"/>
        <v>-0.27348643440000009</v>
      </c>
      <c r="R80" s="5" t="s">
        <v>30</v>
      </c>
      <c r="S80" s="6" t="str">
        <f t="shared" si="6"/>
        <v>Yes</v>
      </c>
      <c r="T80" s="7">
        <f t="shared" si="7"/>
        <v>101.69098750805122</v>
      </c>
      <c r="U80" s="6">
        <f t="shared" si="8"/>
        <v>5</v>
      </c>
      <c r="V80" s="5">
        <f t="shared" si="9"/>
        <v>135</v>
      </c>
      <c r="W80" s="5"/>
    </row>
    <row r="81" spans="1:23">
      <c r="A81" s="5">
        <v>79</v>
      </c>
      <c r="B81" s="5" t="s">
        <v>73</v>
      </c>
      <c r="C81" s="5" t="s">
        <v>25</v>
      </c>
      <c r="D81" s="5" t="s">
        <v>33</v>
      </c>
      <c r="E81" s="5" t="s">
        <v>80</v>
      </c>
      <c r="F81" s="5" t="s">
        <v>69</v>
      </c>
      <c r="G81" s="5" t="s">
        <v>89</v>
      </c>
      <c r="H81" s="5" t="s">
        <v>85</v>
      </c>
      <c r="I81" s="5" t="s">
        <v>82</v>
      </c>
      <c r="J81" s="5" t="s">
        <v>83</v>
      </c>
      <c r="K81" s="5" t="s">
        <v>106</v>
      </c>
      <c r="L81" s="5" t="s">
        <v>29</v>
      </c>
      <c r="M81" s="5" t="s">
        <v>29</v>
      </c>
      <c r="N81" s="12">
        <f>VLOOKUP(A81,'[1]Length adjustment - UNK'!$A$2:$F$519,6,FALSE)</f>
        <v>14.55207940979137</v>
      </c>
      <c r="O81" s="12">
        <v>3.3402922859999999</v>
      </c>
      <c r="P81" s="5">
        <v>2.5</v>
      </c>
      <c r="Q81" s="12">
        <f t="shared" si="5"/>
        <v>-0.33611691440000002</v>
      </c>
      <c r="R81" s="5" t="s">
        <v>30</v>
      </c>
      <c r="S81" s="6" t="str">
        <f t="shared" si="6"/>
        <v>Yes</v>
      </c>
      <c r="T81" s="7">
        <f t="shared" si="7"/>
        <v>229.54054825679989</v>
      </c>
      <c r="U81" s="6">
        <f t="shared" si="8"/>
        <v>5</v>
      </c>
      <c r="V81" s="5">
        <f t="shared" si="9"/>
        <v>55</v>
      </c>
      <c r="W81" s="5"/>
    </row>
    <row r="82" spans="1:23">
      <c r="A82" s="5">
        <v>80</v>
      </c>
      <c r="B82" s="5" t="s">
        <v>73</v>
      </c>
      <c r="C82" s="5" t="s">
        <v>25</v>
      </c>
      <c r="D82" s="5" t="s">
        <v>33</v>
      </c>
      <c r="E82" s="5" t="s">
        <v>80</v>
      </c>
      <c r="F82" s="5" t="s">
        <v>69</v>
      </c>
      <c r="G82" s="5" t="s">
        <v>89</v>
      </c>
      <c r="H82" s="5" t="s">
        <v>85</v>
      </c>
      <c r="I82" s="5" t="s">
        <v>102</v>
      </c>
      <c r="J82" s="5" t="s">
        <v>29</v>
      </c>
      <c r="K82" s="5" t="s">
        <v>29</v>
      </c>
      <c r="L82" s="5" t="s">
        <v>29</v>
      </c>
      <c r="M82" s="5" t="s">
        <v>29</v>
      </c>
      <c r="N82" s="12">
        <f>VLOOKUP(A82,'[1]Length adjustment - UNK'!$A$2:$F$519,6,FALSE)</f>
        <v>12.632791378438528</v>
      </c>
      <c r="O82" s="12">
        <v>2.818371618</v>
      </c>
      <c r="P82" s="5">
        <v>2.5</v>
      </c>
      <c r="Q82" s="12">
        <f t="shared" si="5"/>
        <v>-0.12734864720000005</v>
      </c>
      <c r="R82" s="5" t="s">
        <v>30</v>
      </c>
      <c r="S82" s="6" t="str">
        <f t="shared" si="6"/>
        <v>Yes</v>
      </c>
      <c r="T82" s="7">
        <f t="shared" si="7"/>
        <v>223.09967239784845</v>
      </c>
      <c r="U82" s="6">
        <f t="shared" si="8"/>
        <v>5</v>
      </c>
      <c r="V82" s="5">
        <f t="shared" si="9"/>
        <v>57</v>
      </c>
      <c r="W82" s="5"/>
    </row>
    <row r="83" spans="1:23">
      <c r="A83" s="5">
        <v>81</v>
      </c>
      <c r="B83" s="5" t="s">
        <v>73</v>
      </c>
      <c r="C83" s="5" t="s">
        <v>25</v>
      </c>
      <c r="D83" s="5" t="s">
        <v>33</v>
      </c>
      <c r="E83" s="5" t="s">
        <v>80</v>
      </c>
      <c r="F83" s="5" t="s">
        <v>69</v>
      </c>
      <c r="G83" s="5" t="s">
        <v>89</v>
      </c>
      <c r="H83" s="5" t="s">
        <v>85</v>
      </c>
      <c r="I83" s="5" t="s">
        <v>103</v>
      </c>
      <c r="J83" s="5" t="s">
        <v>107</v>
      </c>
      <c r="K83" s="5" t="s">
        <v>29</v>
      </c>
      <c r="L83" s="5" t="s">
        <v>29</v>
      </c>
      <c r="M83" s="5" t="s">
        <v>29</v>
      </c>
      <c r="N83" s="12">
        <f>VLOOKUP(A83,'[1]Length adjustment - UNK'!$A$2:$F$519,6,FALSE)</f>
        <v>3.9668889170359094</v>
      </c>
      <c r="O83" s="12">
        <v>1.2526096070000001</v>
      </c>
      <c r="P83" s="5">
        <v>2.5</v>
      </c>
      <c r="Q83" s="12">
        <f t="shared" si="5"/>
        <v>0.49895615719999997</v>
      </c>
      <c r="R83" s="5" t="s">
        <v>30</v>
      </c>
      <c r="S83" s="6" t="str">
        <f t="shared" si="6"/>
        <v>Yes</v>
      </c>
      <c r="T83" s="7">
        <f t="shared" si="7"/>
        <v>315.76624231160974</v>
      </c>
      <c r="U83" s="6">
        <f t="shared" si="8"/>
        <v>5</v>
      </c>
      <c r="V83" s="5">
        <f t="shared" si="9"/>
        <v>30</v>
      </c>
      <c r="W83" s="5"/>
    </row>
    <row r="84" spans="1:23">
      <c r="A84" s="5">
        <v>82</v>
      </c>
      <c r="B84" s="5" t="s">
        <v>73</v>
      </c>
      <c r="C84" s="5" t="s">
        <v>25</v>
      </c>
      <c r="D84" s="5" t="s">
        <v>33</v>
      </c>
      <c r="E84" s="5" t="s">
        <v>80</v>
      </c>
      <c r="F84" s="5" t="s">
        <v>69</v>
      </c>
      <c r="G84" s="5" t="s">
        <v>89</v>
      </c>
      <c r="H84" s="5" t="s">
        <v>85</v>
      </c>
      <c r="I84" s="5" t="s">
        <v>103</v>
      </c>
      <c r="J84" s="5" t="s">
        <v>108</v>
      </c>
      <c r="K84" s="5" t="s">
        <v>29</v>
      </c>
      <c r="L84" s="5" t="s">
        <v>29</v>
      </c>
      <c r="M84" s="5" t="s">
        <v>29</v>
      </c>
      <c r="N84" s="12">
        <f>VLOOKUP(A84,'[1]Length adjustment - UNK'!$A$2:$F$519,6,FALSE)</f>
        <v>9.5433910152389867</v>
      </c>
      <c r="O84" s="12">
        <v>3.1315240200000001</v>
      </c>
      <c r="P84" s="5">
        <v>2.5</v>
      </c>
      <c r="Q84" s="12">
        <f t="shared" si="5"/>
        <v>-0.25260960799999999</v>
      </c>
      <c r="R84" s="5" t="s">
        <v>30</v>
      </c>
      <c r="S84" s="6" t="str">
        <f t="shared" si="6"/>
        <v>Yes</v>
      </c>
      <c r="T84" s="7">
        <f t="shared" si="7"/>
        <v>328.13535723303693</v>
      </c>
      <c r="U84" s="6">
        <f t="shared" si="8"/>
        <v>5</v>
      </c>
      <c r="V84" s="5">
        <f t="shared" si="9"/>
        <v>28</v>
      </c>
      <c r="W84" s="5"/>
    </row>
    <row r="85" spans="1:23">
      <c r="A85" s="5">
        <v>83</v>
      </c>
      <c r="B85" s="5" t="s">
        <v>73</v>
      </c>
      <c r="C85" s="5" t="s">
        <v>25</v>
      </c>
      <c r="D85" s="5" t="s">
        <v>33</v>
      </c>
      <c r="E85" s="5" t="s">
        <v>80</v>
      </c>
      <c r="F85" s="5" t="s">
        <v>69</v>
      </c>
      <c r="G85" s="5" t="s">
        <v>89</v>
      </c>
      <c r="H85" s="5" t="s">
        <v>109</v>
      </c>
      <c r="I85" s="5" t="s">
        <v>90</v>
      </c>
      <c r="J85" s="5" t="s">
        <v>83</v>
      </c>
      <c r="K85" s="5" t="s">
        <v>110</v>
      </c>
      <c r="L85" s="5" t="s">
        <v>29</v>
      </c>
      <c r="M85" s="5" t="s">
        <v>29</v>
      </c>
      <c r="N85" s="12">
        <f>VLOOKUP(A85,'[1]Length adjustment - UNK'!$A$2:$F$519,6,FALSE)</f>
        <v>18.058401964931548</v>
      </c>
      <c r="O85" s="12">
        <v>3.1315240200000001</v>
      </c>
      <c r="P85" s="5">
        <v>2.5</v>
      </c>
      <c r="Q85" s="12">
        <f t="shared" si="5"/>
        <v>-0.25260960799999999</v>
      </c>
      <c r="R85" s="5" t="s">
        <v>30</v>
      </c>
      <c r="S85" s="6" t="str">
        <f t="shared" si="6"/>
        <v>Yes</v>
      </c>
      <c r="T85" s="7">
        <f t="shared" si="7"/>
        <v>173.41091565473246</v>
      </c>
      <c r="U85" s="6">
        <f t="shared" si="8"/>
        <v>5</v>
      </c>
      <c r="V85" s="5">
        <f t="shared" si="9"/>
        <v>71</v>
      </c>
      <c r="W85" s="5"/>
    </row>
    <row r="86" spans="1:23">
      <c r="A86" s="5">
        <v>84</v>
      </c>
      <c r="B86" s="5" t="s">
        <v>73</v>
      </c>
      <c r="C86" s="5" t="s">
        <v>25</v>
      </c>
      <c r="D86" s="5" t="s">
        <v>33</v>
      </c>
      <c r="E86" s="5" t="s">
        <v>80</v>
      </c>
      <c r="F86" s="5" t="s">
        <v>69</v>
      </c>
      <c r="G86" s="5" t="s">
        <v>89</v>
      </c>
      <c r="H86" s="5" t="s">
        <v>109</v>
      </c>
      <c r="I86" s="5" t="s">
        <v>90</v>
      </c>
      <c r="J86" s="5" t="s">
        <v>83</v>
      </c>
      <c r="K86" s="5" t="s">
        <v>111</v>
      </c>
      <c r="L86" s="5" t="s">
        <v>29</v>
      </c>
      <c r="M86" s="5" t="s">
        <v>29</v>
      </c>
      <c r="N86" s="12">
        <f>VLOOKUP(A86,'[1]Length adjustment - UNK'!$A$2:$F$519,6,FALSE)</f>
        <v>4.7103977293810431</v>
      </c>
      <c r="O86" s="12">
        <v>1.356993742</v>
      </c>
      <c r="P86" s="5">
        <v>2.5</v>
      </c>
      <c r="Q86" s="12">
        <f t="shared" si="5"/>
        <v>0.4572025032</v>
      </c>
      <c r="R86" s="5" t="s">
        <v>30</v>
      </c>
      <c r="S86" s="6" t="str">
        <f t="shared" si="6"/>
        <v>Yes</v>
      </c>
      <c r="T86" s="7">
        <f t="shared" si="7"/>
        <v>288.08474781986445</v>
      </c>
      <c r="U86" s="6">
        <f t="shared" si="8"/>
        <v>5</v>
      </c>
      <c r="V86" s="5">
        <f t="shared" si="9"/>
        <v>37</v>
      </c>
      <c r="W86" s="5"/>
    </row>
    <row r="87" spans="1:23">
      <c r="A87" s="5">
        <v>85</v>
      </c>
      <c r="B87" s="5" t="s">
        <v>73</v>
      </c>
      <c r="C87" s="5" t="s">
        <v>25</v>
      </c>
      <c r="D87" s="5" t="s">
        <v>33</v>
      </c>
      <c r="E87" s="5" t="s">
        <v>80</v>
      </c>
      <c r="F87" s="5" t="s">
        <v>69</v>
      </c>
      <c r="G87" s="5" t="s">
        <v>89</v>
      </c>
      <c r="H87" s="5" t="s">
        <v>109</v>
      </c>
      <c r="I87" s="5" t="s">
        <v>91</v>
      </c>
      <c r="J87" s="5" t="s">
        <v>107</v>
      </c>
      <c r="K87" s="5" t="s">
        <v>29</v>
      </c>
      <c r="L87" s="5" t="s">
        <v>29</v>
      </c>
      <c r="M87" s="5" t="s">
        <v>29</v>
      </c>
      <c r="N87" s="12">
        <f>VLOOKUP(A87,'[1]Length adjustment - UNK'!$A$2:$F$519,6,FALSE)</f>
        <v>15.129430963828957</v>
      </c>
      <c r="O87" s="12">
        <v>1.252609608</v>
      </c>
      <c r="P87" s="5">
        <v>2.5</v>
      </c>
      <c r="Q87" s="12">
        <f t="shared" si="5"/>
        <v>0.49895615680000005</v>
      </c>
      <c r="R87" s="5" t="s">
        <v>30</v>
      </c>
      <c r="S87" s="6" t="str">
        <f t="shared" si="6"/>
        <v>Yes</v>
      </c>
      <c r="T87" s="7">
        <f t="shared" si="7"/>
        <v>82.792909462008581</v>
      </c>
      <c r="U87" s="6">
        <f t="shared" si="8"/>
        <v>4</v>
      </c>
      <c r="V87" s="5">
        <f t="shared" si="9"/>
        <v>176</v>
      </c>
      <c r="W87" s="5"/>
    </row>
    <row r="88" spans="1:23">
      <c r="A88" s="5">
        <v>86</v>
      </c>
      <c r="B88" s="5" t="s">
        <v>73</v>
      </c>
      <c r="C88" s="5" t="s">
        <v>25</v>
      </c>
      <c r="D88" s="5" t="s">
        <v>33</v>
      </c>
      <c r="E88" s="5" t="s">
        <v>80</v>
      </c>
      <c r="F88" s="5" t="s">
        <v>69</v>
      </c>
      <c r="G88" s="5" t="s">
        <v>89</v>
      </c>
      <c r="H88" s="5" t="s">
        <v>109</v>
      </c>
      <c r="I88" s="5" t="s">
        <v>91</v>
      </c>
      <c r="J88" s="5" t="s">
        <v>108</v>
      </c>
      <c r="K88" s="5" t="s">
        <v>29</v>
      </c>
      <c r="L88" s="5" t="s">
        <v>29</v>
      </c>
      <c r="M88" s="5" t="s">
        <v>29</v>
      </c>
      <c r="N88" s="12">
        <f>VLOOKUP(A88,'[1]Length adjustment - UNK'!$A$2:$F$519,6,FALSE)</f>
        <v>9.3248188062876718</v>
      </c>
      <c r="O88" s="12">
        <v>3.1837160870000001</v>
      </c>
      <c r="P88" s="5">
        <v>2.5</v>
      </c>
      <c r="Q88" s="12">
        <f t="shared" si="5"/>
        <v>-0.27348643480000012</v>
      </c>
      <c r="R88" s="5" t="s">
        <v>30</v>
      </c>
      <c r="S88" s="6" t="str">
        <f t="shared" si="6"/>
        <v>Yes</v>
      </c>
      <c r="T88" s="7">
        <f t="shared" si="7"/>
        <v>341.42390894000408</v>
      </c>
      <c r="U88" s="6">
        <f t="shared" si="8"/>
        <v>5</v>
      </c>
      <c r="V88" s="5">
        <f t="shared" si="9"/>
        <v>26</v>
      </c>
      <c r="W88" s="5"/>
    </row>
    <row r="89" spans="1:23">
      <c r="A89" s="5">
        <v>87</v>
      </c>
      <c r="B89" s="5" t="s">
        <v>73</v>
      </c>
      <c r="C89" s="5" t="s">
        <v>25</v>
      </c>
      <c r="D89" s="5" t="s">
        <v>33</v>
      </c>
      <c r="E89" s="5" t="s">
        <v>80</v>
      </c>
      <c r="F89" s="5" t="s">
        <v>69</v>
      </c>
      <c r="G89" s="5" t="s">
        <v>89</v>
      </c>
      <c r="H89" s="5" t="s">
        <v>109</v>
      </c>
      <c r="I89" s="5" t="s">
        <v>112</v>
      </c>
      <c r="J89" s="5" t="s">
        <v>83</v>
      </c>
      <c r="K89" s="5" t="s">
        <v>78</v>
      </c>
      <c r="L89" s="5" t="s">
        <v>29</v>
      </c>
      <c r="M89" s="5" t="s">
        <v>29</v>
      </c>
      <c r="N89" s="12">
        <f>VLOOKUP(A89,'[1]Length adjustment - UNK'!$A$2:$F$519,6,FALSE)</f>
        <v>13.995226855084942</v>
      </c>
      <c r="O89" s="12">
        <v>1.7745302780000001</v>
      </c>
      <c r="P89" s="5">
        <v>2.5</v>
      </c>
      <c r="Q89" s="12">
        <f t="shared" si="5"/>
        <v>0.29018788880000002</v>
      </c>
      <c r="R89" s="5" t="s">
        <v>30</v>
      </c>
      <c r="S89" s="6" t="str">
        <f t="shared" si="6"/>
        <v>Yes</v>
      </c>
      <c r="T89" s="7">
        <f t="shared" si="7"/>
        <v>126.79539219868043</v>
      </c>
      <c r="U89" s="6">
        <f t="shared" si="8"/>
        <v>5</v>
      </c>
      <c r="V89" s="5">
        <f t="shared" si="9"/>
        <v>104</v>
      </c>
      <c r="W89" s="5"/>
    </row>
    <row r="90" spans="1:23">
      <c r="A90" s="5">
        <v>88</v>
      </c>
      <c r="B90" s="5" t="s">
        <v>73</v>
      </c>
      <c r="C90" s="5" t="s">
        <v>25</v>
      </c>
      <c r="D90" s="5" t="s">
        <v>33</v>
      </c>
      <c r="E90" s="5" t="s">
        <v>80</v>
      </c>
      <c r="F90" s="5" t="s">
        <v>69</v>
      </c>
      <c r="G90" s="5" t="s">
        <v>89</v>
      </c>
      <c r="H90" s="5" t="s">
        <v>109</v>
      </c>
      <c r="I90" s="5" t="s">
        <v>112</v>
      </c>
      <c r="J90" s="5" t="s">
        <v>83</v>
      </c>
      <c r="K90" s="5" t="s">
        <v>79</v>
      </c>
      <c r="L90" s="5" t="s">
        <v>29</v>
      </c>
      <c r="M90" s="5" t="s">
        <v>29</v>
      </c>
      <c r="N90" s="12">
        <f>VLOOKUP(A90,'[1]Length adjustment - UNK'!$A$2:$F$519,6,FALSE)</f>
        <v>8.1408255324849801</v>
      </c>
      <c r="O90" s="12">
        <v>2.1920668129999998</v>
      </c>
      <c r="P90" s="5">
        <v>2.5</v>
      </c>
      <c r="Q90" s="12">
        <f t="shared" si="5"/>
        <v>0.12317327480000007</v>
      </c>
      <c r="R90" s="5" t="s">
        <v>30</v>
      </c>
      <c r="S90" s="6" t="str">
        <f t="shared" si="6"/>
        <v>Yes</v>
      </c>
      <c r="T90" s="7">
        <f t="shared" si="7"/>
        <v>269.26836894524052</v>
      </c>
      <c r="U90" s="6">
        <f t="shared" si="8"/>
        <v>5</v>
      </c>
      <c r="V90" s="5">
        <f t="shared" si="9"/>
        <v>41</v>
      </c>
      <c r="W90" s="5"/>
    </row>
    <row r="91" spans="1:23">
      <c r="A91" s="5">
        <v>89</v>
      </c>
      <c r="B91" s="5" t="s">
        <v>73</v>
      </c>
      <c r="C91" s="5" t="s">
        <v>25</v>
      </c>
      <c r="D91" s="5" t="s">
        <v>33</v>
      </c>
      <c r="E91" s="5" t="s">
        <v>80</v>
      </c>
      <c r="F91" s="5" t="s">
        <v>69</v>
      </c>
      <c r="G91" s="5" t="s">
        <v>89</v>
      </c>
      <c r="H91" s="5" t="s">
        <v>109</v>
      </c>
      <c r="I91" s="5" t="s">
        <v>93</v>
      </c>
      <c r="J91" s="5" t="s">
        <v>107</v>
      </c>
      <c r="K91" s="5" t="s">
        <v>29</v>
      </c>
      <c r="L91" s="5" t="s">
        <v>29</v>
      </c>
      <c r="M91" s="5" t="s">
        <v>29</v>
      </c>
      <c r="N91" s="12">
        <f>VLOOKUP(A91,'[1]Length adjustment - UNK'!$A$2:$F$519,6,FALSE)</f>
        <v>11.768428835239542</v>
      </c>
      <c r="O91" s="12">
        <v>1.617954076</v>
      </c>
      <c r="P91" s="5">
        <v>2.5</v>
      </c>
      <c r="Q91" s="12">
        <f t="shared" si="5"/>
        <v>0.35281836960000001</v>
      </c>
      <c r="R91" s="5" t="s">
        <v>30</v>
      </c>
      <c r="S91" s="6" t="str">
        <f t="shared" si="6"/>
        <v>Yes</v>
      </c>
      <c r="T91" s="7">
        <f t="shared" si="7"/>
        <v>137.48258995756311</v>
      </c>
      <c r="U91" s="6">
        <f t="shared" si="8"/>
        <v>5</v>
      </c>
      <c r="V91" s="5">
        <f t="shared" si="9"/>
        <v>95</v>
      </c>
      <c r="W91" s="5"/>
    </row>
    <row r="92" spans="1:23">
      <c r="A92" s="5">
        <v>90</v>
      </c>
      <c r="B92" s="5" t="s">
        <v>73</v>
      </c>
      <c r="C92" s="5" t="s">
        <v>25</v>
      </c>
      <c r="D92" s="5" t="s">
        <v>33</v>
      </c>
      <c r="E92" s="5" t="s">
        <v>80</v>
      </c>
      <c r="F92" s="5" t="s">
        <v>69</v>
      </c>
      <c r="G92" s="5" t="s">
        <v>89</v>
      </c>
      <c r="H92" s="5" t="s">
        <v>109</v>
      </c>
      <c r="I92" s="5" t="s">
        <v>93</v>
      </c>
      <c r="J92" s="5" t="s">
        <v>108</v>
      </c>
      <c r="K92" s="5" t="s">
        <v>29</v>
      </c>
      <c r="L92" s="5" t="s">
        <v>29</v>
      </c>
      <c r="M92" s="5" t="s">
        <v>29</v>
      </c>
      <c r="N92" s="12">
        <f>VLOOKUP(A92,'[1]Length adjustment - UNK'!$A$2:$F$519,6,FALSE)</f>
        <v>7.372744170417322</v>
      </c>
      <c r="O92" s="12">
        <v>2.8705636830000003</v>
      </c>
      <c r="P92" s="5">
        <v>2.5</v>
      </c>
      <c r="Q92" s="12">
        <f t="shared" si="5"/>
        <v>-0.14822547320000012</v>
      </c>
      <c r="R92" s="5" t="s">
        <v>30</v>
      </c>
      <c r="S92" s="6" t="str">
        <f t="shared" si="6"/>
        <v>Yes</v>
      </c>
      <c r="T92" s="7">
        <f t="shared" si="7"/>
        <v>389.34806588270874</v>
      </c>
      <c r="U92" s="6">
        <f t="shared" si="8"/>
        <v>5</v>
      </c>
      <c r="V92" s="5">
        <f t="shared" si="9"/>
        <v>17</v>
      </c>
      <c r="W92" s="5"/>
    </row>
    <row r="93" spans="1:23">
      <c r="A93" s="5">
        <v>91</v>
      </c>
      <c r="B93" s="5" t="s">
        <v>73</v>
      </c>
      <c r="C93" s="5" t="s">
        <v>25</v>
      </c>
      <c r="D93" s="5" t="s">
        <v>33</v>
      </c>
      <c r="E93" s="5" t="s">
        <v>80</v>
      </c>
      <c r="F93" s="5" t="s">
        <v>69</v>
      </c>
      <c r="G93" s="5" t="s">
        <v>89</v>
      </c>
      <c r="H93" s="5" t="s">
        <v>109</v>
      </c>
      <c r="I93" s="5" t="s">
        <v>82</v>
      </c>
      <c r="J93" s="5" t="s">
        <v>113</v>
      </c>
      <c r="K93" s="5" t="s">
        <v>29</v>
      </c>
      <c r="L93" s="5" t="s">
        <v>29</v>
      </c>
      <c r="M93" s="5" t="s">
        <v>29</v>
      </c>
      <c r="N93" s="12">
        <f>VLOOKUP(A93,'[1]Length adjustment - UNK'!$A$2:$F$519,6,FALSE)</f>
        <v>26.502289803165219</v>
      </c>
      <c r="O93" s="12">
        <v>3.027139885</v>
      </c>
      <c r="P93" s="5">
        <v>2.5</v>
      </c>
      <c r="Q93" s="12">
        <f t="shared" si="5"/>
        <v>-0.2108559539999999</v>
      </c>
      <c r="R93" s="5" t="s">
        <v>30</v>
      </c>
      <c r="S93" s="6" t="str">
        <f t="shared" si="6"/>
        <v>Yes</v>
      </c>
      <c r="T93" s="7">
        <f t="shared" si="7"/>
        <v>114.22182413228546</v>
      </c>
      <c r="U93" s="6">
        <f t="shared" si="8"/>
        <v>5</v>
      </c>
      <c r="V93" s="5">
        <f t="shared" si="9"/>
        <v>116</v>
      </c>
      <c r="W93" s="5"/>
    </row>
    <row r="94" spans="1:23">
      <c r="A94" s="5">
        <v>92</v>
      </c>
      <c r="B94" s="5" t="s">
        <v>73</v>
      </c>
      <c r="C94" s="5" t="s">
        <v>25</v>
      </c>
      <c r="D94" s="5" t="s">
        <v>33</v>
      </c>
      <c r="E94" s="5" t="s">
        <v>80</v>
      </c>
      <c r="F94" s="5" t="s">
        <v>69</v>
      </c>
      <c r="G94" s="5" t="s">
        <v>89</v>
      </c>
      <c r="H94" s="5" t="s">
        <v>109</v>
      </c>
      <c r="I94" s="5" t="s">
        <v>82</v>
      </c>
      <c r="J94" s="5" t="s">
        <v>108</v>
      </c>
      <c r="K94" s="5" t="s">
        <v>78</v>
      </c>
      <c r="L94" s="5" t="s">
        <v>114</v>
      </c>
      <c r="M94" s="5" t="s">
        <v>29</v>
      </c>
      <c r="N94" s="12">
        <f>VLOOKUP(A94,'[1]Length adjustment - UNK'!$A$2:$F$519,6,FALSE)</f>
        <v>6.8729797803089472</v>
      </c>
      <c r="O94" s="12">
        <v>1.461377876</v>
      </c>
      <c r="P94" s="5">
        <v>2.5</v>
      </c>
      <c r="Q94" s="12">
        <f t="shared" si="5"/>
        <v>0.41544884959999995</v>
      </c>
      <c r="R94" s="5" t="s">
        <v>30</v>
      </c>
      <c r="S94" s="6" t="str">
        <f t="shared" si="6"/>
        <v>Yes</v>
      </c>
      <c r="T94" s="7">
        <f t="shared" si="7"/>
        <v>212.62653502733127</v>
      </c>
      <c r="U94" s="6">
        <f t="shared" si="8"/>
        <v>5</v>
      </c>
      <c r="V94" s="5">
        <f t="shared" si="9"/>
        <v>60</v>
      </c>
      <c r="W94" s="5"/>
    </row>
    <row r="95" spans="1:23">
      <c r="A95" s="5">
        <v>93</v>
      </c>
      <c r="B95" s="5" t="s">
        <v>73</v>
      </c>
      <c r="C95" s="5" t="s">
        <v>25</v>
      </c>
      <c r="D95" s="5" t="s">
        <v>33</v>
      </c>
      <c r="E95" s="5" t="s">
        <v>80</v>
      </c>
      <c r="F95" s="5" t="s">
        <v>69</v>
      </c>
      <c r="G95" s="5" t="s">
        <v>89</v>
      </c>
      <c r="H95" s="5" t="s">
        <v>109</v>
      </c>
      <c r="I95" s="5" t="s">
        <v>82</v>
      </c>
      <c r="J95" s="5" t="s">
        <v>108</v>
      </c>
      <c r="K95" s="5" t="s">
        <v>78</v>
      </c>
      <c r="L95" s="5" t="s">
        <v>115</v>
      </c>
      <c r="M95" s="5" t="s">
        <v>29</v>
      </c>
      <c r="N95" s="12">
        <f>VLOOKUP(A95,'[1]Length adjustment - UNK'!$A$2:$F$519,6,FALSE)</f>
        <v>16.878477820118597</v>
      </c>
      <c r="O95" s="12">
        <v>3.0793319530000001</v>
      </c>
      <c r="P95" s="5">
        <v>2.5</v>
      </c>
      <c r="Q95" s="12">
        <f t="shared" si="5"/>
        <v>-0.23173278120000007</v>
      </c>
      <c r="R95" s="5" t="s">
        <v>30</v>
      </c>
      <c r="S95" s="6" t="str">
        <f t="shared" si="6"/>
        <v>Yes</v>
      </c>
      <c r="T95" s="7">
        <f t="shared" si="7"/>
        <v>182.44133065894937</v>
      </c>
      <c r="U95" s="6">
        <f t="shared" si="8"/>
        <v>5</v>
      </c>
      <c r="V95" s="5">
        <f t="shared" si="9"/>
        <v>70</v>
      </c>
      <c r="W95" s="5"/>
    </row>
    <row r="96" spans="1:23">
      <c r="A96" s="5">
        <v>94</v>
      </c>
      <c r="B96" s="5" t="s">
        <v>73</v>
      </c>
      <c r="C96" s="5" t="s">
        <v>25</v>
      </c>
      <c r="D96" s="5" t="s">
        <v>33</v>
      </c>
      <c r="E96" s="5" t="s">
        <v>80</v>
      </c>
      <c r="F96" s="5" t="s">
        <v>69</v>
      </c>
      <c r="G96" s="5" t="s">
        <v>89</v>
      </c>
      <c r="H96" s="5" t="s">
        <v>109</v>
      </c>
      <c r="I96" s="5" t="s">
        <v>82</v>
      </c>
      <c r="J96" s="5" t="s">
        <v>108</v>
      </c>
      <c r="K96" s="5" t="s">
        <v>99</v>
      </c>
      <c r="L96" s="5" t="s">
        <v>29</v>
      </c>
      <c r="M96" s="5" t="s">
        <v>29</v>
      </c>
      <c r="N96" s="12">
        <f>VLOOKUP(A96,'[1]Length adjustment - UNK'!$A$2:$F$519,6,FALSE)</f>
        <v>12.790388759533315</v>
      </c>
      <c r="O96" s="12">
        <v>2.974947819</v>
      </c>
      <c r="P96" s="5">
        <v>2.5</v>
      </c>
      <c r="Q96" s="12">
        <f t="shared" si="5"/>
        <v>-0.18997912760000002</v>
      </c>
      <c r="R96" s="5" t="s">
        <v>30</v>
      </c>
      <c r="S96" s="6" t="str">
        <f t="shared" si="6"/>
        <v>Yes</v>
      </c>
      <c r="T96" s="7">
        <f t="shared" si="7"/>
        <v>232.59244694830898</v>
      </c>
      <c r="U96" s="6">
        <f t="shared" si="8"/>
        <v>5</v>
      </c>
      <c r="V96" s="5">
        <f t="shared" si="9"/>
        <v>54</v>
      </c>
      <c r="W96" s="5"/>
    </row>
    <row r="97" spans="1:23">
      <c r="A97" s="5">
        <v>95</v>
      </c>
      <c r="B97" s="5" t="s">
        <v>73</v>
      </c>
      <c r="C97" s="5" t="s">
        <v>25</v>
      </c>
      <c r="D97" s="5" t="s">
        <v>33</v>
      </c>
      <c r="E97" s="5" t="s">
        <v>80</v>
      </c>
      <c r="F97" s="5" t="s">
        <v>69</v>
      </c>
      <c r="G97" s="5" t="s">
        <v>89</v>
      </c>
      <c r="H97" s="5" t="s">
        <v>109</v>
      </c>
      <c r="I97" s="5" t="s">
        <v>82</v>
      </c>
      <c r="J97" s="5" t="s">
        <v>108</v>
      </c>
      <c r="K97" s="5" t="s">
        <v>100</v>
      </c>
      <c r="L97" s="5" t="s">
        <v>29</v>
      </c>
      <c r="M97" s="5" t="s">
        <v>29</v>
      </c>
      <c r="N97" s="12">
        <f>VLOOKUP(A97,'[1]Length adjustment - UNK'!$A$2:$F$519,6,FALSE)</f>
        <v>6.598923733235817</v>
      </c>
      <c r="O97" s="12">
        <v>2.453027149</v>
      </c>
      <c r="P97" s="5">
        <v>2.5</v>
      </c>
      <c r="Q97" s="12">
        <f t="shared" si="5"/>
        <v>1.8789140400000015E-2</v>
      </c>
      <c r="R97" s="5" t="s">
        <v>30</v>
      </c>
      <c r="S97" s="6" t="str">
        <f t="shared" si="6"/>
        <v>Yes</v>
      </c>
      <c r="T97" s="7">
        <f t="shared" si="7"/>
        <v>371.73139865902726</v>
      </c>
      <c r="U97" s="6">
        <f t="shared" si="8"/>
        <v>5</v>
      </c>
      <c r="V97" s="5">
        <f t="shared" si="9"/>
        <v>20</v>
      </c>
      <c r="W97" s="5"/>
    </row>
    <row r="98" spans="1:23">
      <c r="A98" s="5">
        <v>96</v>
      </c>
      <c r="B98" s="5" t="s">
        <v>73</v>
      </c>
      <c r="C98" s="5" t="s">
        <v>25</v>
      </c>
      <c r="D98" s="5" t="s">
        <v>33</v>
      </c>
      <c r="E98" s="5" t="s">
        <v>80</v>
      </c>
      <c r="F98" s="5" t="s">
        <v>69</v>
      </c>
      <c r="G98" s="5" t="s">
        <v>89</v>
      </c>
      <c r="H98" s="5" t="s">
        <v>109</v>
      </c>
      <c r="I98" s="5" t="s">
        <v>82</v>
      </c>
      <c r="J98" s="5" t="s">
        <v>108</v>
      </c>
      <c r="K98" s="5" t="s">
        <v>101</v>
      </c>
      <c r="L98" s="5" t="s">
        <v>114</v>
      </c>
      <c r="M98" s="5" t="s">
        <v>29</v>
      </c>
      <c r="N98" s="12">
        <f>VLOOKUP(A98,'[1]Length adjustment - UNK'!$A$2:$F$519,6,FALSE)</f>
        <v>1.6729385013853195</v>
      </c>
      <c r="O98" s="12">
        <v>1.2526096069999999</v>
      </c>
      <c r="P98" s="5">
        <v>2.5</v>
      </c>
      <c r="Q98" s="12">
        <f t="shared" si="5"/>
        <v>0.49895615720000008</v>
      </c>
      <c r="R98" s="5" t="s">
        <v>30</v>
      </c>
      <c r="S98" s="6" t="str">
        <f t="shared" si="6"/>
        <v>Yes</v>
      </c>
      <c r="T98" s="7">
        <f t="shared" si="7"/>
        <v>748.74814941657723</v>
      </c>
      <c r="U98" s="6">
        <f t="shared" si="8"/>
        <v>5</v>
      </c>
      <c r="V98" s="5">
        <f t="shared" si="9"/>
        <v>3</v>
      </c>
      <c r="W98" s="5"/>
    </row>
    <row r="99" spans="1:23">
      <c r="A99" s="5">
        <v>97</v>
      </c>
      <c r="B99" s="5" t="s">
        <v>73</v>
      </c>
      <c r="C99" s="5" t="s">
        <v>25</v>
      </c>
      <c r="D99" s="5" t="s">
        <v>33</v>
      </c>
      <c r="E99" s="5" t="s">
        <v>80</v>
      </c>
      <c r="F99" s="5" t="s">
        <v>69</v>
      </c>
      <c r="G99" s="5" t="s">
        <v>89</v>
      </c>
      <c r="H99" s="5" t="s">
        <v>109</v>
      </c>
      <c r="I99" s="5" t="s">
        <v>82</v>
      </c>
      <c r="J99" s="5" t="s">
        <v>108</v>
      </c>
      <c r="K99" s="5" t="s">
        <v>101</v>
      </c>
      <c r="L99" s="5" t="s">
        <v>115</v>
      </c>
      <c r="M99" s="5" t="s">
        <v>29</v>
      </c>
      <c r="N99" s="12">
        <f>VLOOKUP(A99,'[1]Length adjustment - UNK'!$A$2:$F$519,6,FALSE)</f>
        <v>5.9651043159543216</v>
      </c>
      <c r="O99" s="12">
        <v>2.974947819</v>
      </c>
      <c r="P99" s="5">
        <v>2.5</v>
      </c>
      <c r="Q99" s="12">
        <f t="shared" si="5"/>
        <v>-0.18997912760000002</v>
      </c>
      <c r="R99" s="5" t="s">
        <v>30</v>
      </c>
      <c r="S99" s="6" t="str">
        <f t="shared" si="6"/>
        <v>Yes</v>
      </c>
      <c r="T99" s="7">
        <f t="shared" si="7"/>
        <v>498.72519597740779</v>
      </c>
      <c r="U99" s="6">
        <f t="shared" si="8"/>
        <v>5</v>
      </c>
      <c r="V99" s="5">
        <f t="shared" si="9"/>
        <v>10</v>
      </c>
      <c r="W99" s="5"/>
    </row>
    <row r="100" spans="1:23">
      <c r="A100" s="5">
        <v>98</v>
      </c>
      <c r="B100" s="5" t="s">
        <v>73</v>
      </c>
      <c r="C100" s="5" t="s">
        <v>25</v>
      </c>
      <c r="D100" s="5" t="s">
        <v>33</v>
      </c>
      <c r="E100" s="5" t="s">
        <v>80</v>
      </c>
      <c r="F100" s="5" t="s">
        <v>69</v>
      </c>
      <c r="G100" s="5" t="s">
        <v>89</v>
      </c>
      <c r="H100" s="5" t="s">
        <v>109</v>
      </c>
      <c r="I100" s="5" t="s">
        <v>102</v>
      </c>
      <c r="J100" s="5" t="s">
        <v>113</v>
      </c>
      <c r="K100" s="5" t="s">
        <v>29</v>
      </c>
      <c r="L100" s="5" t="s">
        <v>29</v>
      </c>
      <c r="M100" s="5" t="s">
        <v>29</v>
      </c>
      <c r="N100" s="12">
        <f>VLOOKUP(A100,'[1]Length adjustment - UNK'!$A$2:$F$519,6,FALSE)</f>
        <v>25.537625275960938</v>
      </c>
      <c r="O100" s="12">
        <v>2.6617954159999999</v>
      </c>
      <c r="P100" s="5">
        <v>2.5</v>
      </c>
      <c r="Q100" s="12">
        <f t="shared" si="5"/>
        <v>-6.4718166400000054E-2</v>
      </c>
      <c r="R100" s="5" t="s">
        <v>30</v>
      </c>
      <c r="S100" s="6" t="str">
        <f t="shared" si="6"/>
        <v>Yes</v>
      </c>
      <c r="T100" s="7">
        <f t="shared" si="7"/>
        <v>104.23034198507092</v>
      </c>
      <c r="U100" s="6">
        <f t="shared" si="8"/>
        <v>5</v>
      </c>
      <c r="V100" s="5">
        <f t="shared" si="9"/>
        <v>130</v>
      </c>
      <c r="W100" s="5"/>
    </row>
    <row r="101" spans="1:23">
      <c r="A101" s="5">
        <v>99</v>
      </c>
      <c r="B101" s="5" t="s">
        <v>73</v>
      </c>
      <c r="C101" s="5" t="s">
        <v>25</v>
      </c>
      <c r="D101" s="5" t="s">
        <v>33</v>
      </c>
      <c r="E101" s="5" t="s">
        <v>80</v>
      </c>
      <c r="F101" s="5" t="s">
        <v>69</v>
      </c>
      <c r="G101" s="5" t="s">
        <v>89</v>
      </c>
      <c r="H101" s="5" t="s">
        <v>109</v>
      </c>
      <c r="I101" s="5" t="s">
        <v>102</v>
      </c>
      <c r="J101" s="5" t="s">
        <v>108</v>
      </c>
      <c r="K101" s="5" t="s">
        <v>110</v>
      </c>
      <c r="L101" s="5" t="s">
        <v>29</v>
      </c>
      <c r="M101" s="5" t="s">
        <v>29</v>
      </c>
      <c r="N101" s="12">
        <f>VLOOKUP(A101,'[1]Length adjustment - UNK'!$A$2:$F$519,6,FALSE)</f>
        <v>11.70752129806236</v>
      </c>
      <c r="O101" s="12">
        <v>2.766179551</v>
      </c>
      <c r="P101" s="5">
        <v>2.5</v>
      </c>
      <c r="Q101" s="12">
        <f t="shared" si="5"/>
        <v>-0.10647182039999992</v>
      </c>
      <c r="R101" s="5" t="s">
        <v>30</v>
      </c>
      <c r="S101" s="6" t="str">
        <f t="shared" si="6"/>
        <v>Yes</v>
      </c>
      <c r="T101" s="7">
        <f t="shared" si="7"/>
        <v>236.27371503973376</v>
      </c>
      <c r="U101" s="6">
        <f t="shared" si="8"/>
        <v>5</v>
      </c>
      <c r="V101" s="5">
        <f t="shared" si="9"/>
        <v>52</v>
      </c>
      <c r="W101" s="5"/>
    </row>
    <row r="102" spans="1:23">
      <c r="A102" s="5">
        <v>100</v>
      </c>
      <c r="B102" s="5" t="s">
        <v>73</v>
      </c>
      <c r="C102" s="5" t="s">
        <v>25</v>
      </c>
      <c r="D102" s="5" t="s">
        <v>33</v>
      </c>
      <c r="E102" s="5" t="s">
        <v>80</v>
      </c>
      <c r="F102" s="5" t="s">
        <v>69</v>
      </c>
      <c r="G102" s="5" t="s">
        <v>89</v>
      </c>
      <c r="H102" s="5" t="s">
        <v>109</v>
      </c>
      <c r="I102" s="5" t="s">
        <v>102</v>
      </c>
      <c r="J102" s="5" t="s">
        <v>108</v>
      </c>
      <c r="K102" s="5" t="s">
        <v>111</v>
      </c>
      <c r="L102" s="5" t="s">
        <v>29</v>
      </c>
      <c r="M102" s="5" t="s">
        <v>29</v>
      </c>
      <c r="N102" s="12">
        <f>VLOOKUP(A102,'[1]Length adjustment - UNK'!$A$2:$F$519,6,FALSE)</f>
        <v>4.305618765972012</v>
      </c>
      <c r="O102" s="12">
        <v>2.8183716160000003</v>
      </c>
      <c r="P102" s="5">
        <v>2.5</v>
      </c>
      <c r="Q102" s="12">
        <f t="shared" si="5"/>
        <v>-0.12734864640000021</v>
      </c>
      <c r="R102" s="5" t="s">
        <v>30</v>
      </c>
      <c r="S102" s="6" t="str">
        <f t="shared" si="6"/>
        <v>Yes</v>
      </c>
      <c r="T102" s="7">
        <f t="shared" si="7"/>
        <v>654.57992664702181</v>
      </c>
      <c r="U102" s="6">
        <f t="shared" si="8"/>
        <v>5</v>
      </c>
      <c r="V102" s="5">
        <f t="shared" si="9"/>
        <v>4</v>
      </c>
      <c r="W102" s="5"/>
    </row>
    <row r="103" spans="1:23">
      <c r="A103" s="5">
        <v>101</v>
      </c>
      <c r="B103" s="5" t="s">
        <v>73</v>
      </c>
      <c r="C103" s="5" t="s">
        <v>25</v>
      </c>
      <c r="D103" s="5" t="s">
        <v>33</v>
      </c>
      <c r="E103" s="5" t="s">
        <v>80</v>
      </c>
      <c r="F103" s="5" t="s">
        <v>69</v>
      </c>
      <c r="G103" s="5" t="s">
        <v>89</v>
      </c>
      <c r="H103" s="5" t="s">
        <v>109</v>
      </c>
      <c r="I103" s="5" t="s">
        <v>103</v>
      </c>
      <c r="J103" s="5" t="s">
        <v>83</v>
      </c>
      <c r="K103" s="5" t="s">
        <v>78</v>
      </c>
      <c r="L103" s="5" t="s">
        <v>114</v>
      </c>
      <c r="M103" s="5" t="s">
        <v>29</v>
      </c>
      <c r="N103" s="12">
        <f>VLOOKUP(A103,'[1]Length adjustment - UNK'!$A$2:$F$519,6,FALSE)</f>
        <v>11.204350516827787</v>
      </c>
      <c r="O103" s="12">
        <v>1.8789144110000002</v>
      </c>
      <c r="P103" s="5">
        <v>2.5</v>
      </c>
      <c r="Q103" s="12">
        <f t="shared" si="5"/>
        <v>0.24843423559999989</v>
      </c>
      <c r="R103" s="5" t="s">
        <v>30</v>
      </c>
      <c r="S103" s="6" t="str">
        <f t="shared" si="6"/>
        <v>Yes</v>
      </c>
      <c r="T103" s="7">
        <f t="shared" si="7"/>
        <v>167.69507595983035</v>
      </c>
      <c r="U103" s="6">
        <f t="shared" si="8"/>
        <v>5</v>
      </c>
      <c r="V103" s="5">
        <f t="shared" si="9"/>
        <v>75</v>
      </c>
      <c r="W103" s="5"/>
    </row>
    <row r="104" spans="1:23">
      <c r="A104" s="5">
        <v>102</v>
      </c>
      <c r="B104" s="5" t="s">
        <v>73</v>
      </c>
      <c r="C104" s="5" t="s">
        <v>25</v>
      </c>
      <c r="D104" s="5" t="s">
        <v>33</v>
      </c>
      <c r="E104" s="5" t="s">
        <v>80</v>
      </c>
      <c r="F104" s="5" t="s">
        <v>69</v>
      </c>
      <c r="G104" s="5" t="s">
        <v>89</v>
      </c>
      <c r="H104" s="5" t="s">
        <v>109</v>
      </c>
      <c r="I104" s="5" t="s">
        <v>103</v>
      </c>
      <c r="J104" s="5" t="s">
        <v>83</v>
      </c>
      <c r="K104" s="5" t="s">
        <v>78</v>
      </c>
      <c r="L104" s="5" t="s">
        <v>115</v>
      </c>
      <c r="M104" s="5" t="s">
        <v>29</v>
      </c>
      <c r="N104" s="12">
        <f>VLOOKUP(A104,'[1]Length adjustment - UNK'!$A$2:$F$519,6,FALSE)</f>
        <v>26.355402455368765</v>
      </c>
      <c r="O104" s="12">
        <v>3.392484353</v>
      </c>
      <c r="P104" s="5">
        <v>2.5</v>
      </c>
      <c r="Q104" s="12">
        <f t="shared" si="5"/>
        <v>-0.35699374119999994</v>
      </c>
      <c r="R104" s="5" t="s">
        <v>30</v>
      </c>
      <c r="S104" s="6" t="str">
        <f t="shared" si="6"/>
        <v>Yes</v>
      </c>
      <c r="T104" s="7">
        <f t="shared" si="7"/>
        <v>128.72064309186555</v>
      </c>
      <c r="U104" s="6">
        <f t="shared" si="8"/>
        <v>5</v>
      </c>
      <c r="V104" s="5">
        <f t="shared" si="9"/>
        <v>102</v>
      </c>
      <c r="W104" s="5"/>
    </row>
    <row r="105" spans="1:23">
      <c r="A105" s="5">
        <v>103</v>
      </c>
      <c r="B105" s="5" t="s">
        <v>73</v>
      </c>
      <c r="C105" s="5" t="s">
        <v>25</v>
      </c>
      <c r="D105" s="5" t="s">
        <v>33</v>
      </c>
      <c r="E105" s="5" t="s">
        <v>80</v>
      </c>
      <c r="F105" s="5" t="s">
        <v>69</v>
      </c>
      <c r="G105" s="5" t="s">
        <v>89</v>
      </c>
      <c r="H105" s="5" t="s">
        <v>109</v>
      </c>
      <c r="I105" s="5" t="s">
        <v>103</v>
      </c>
      <c r="J105" s="5" t="s">
        <v>83</v>
      </c>
      <c r="K105" s="5" t="s">
        <v>106</v>
      </c>
      <c r="L105" s="5" t="s">
        <v>29</v>
      </c>
      <c r="M105" s="5" t="s">
        <v>29</v>
      </c>
      <c r="N105" s="12">
        <f>VLOOKUP(A105,'[1]Length adjustment - UNK'!$A$2:$F$519,6,FALSE)</f>
        <v>13.707211694978344</v>
      </c>
      <c r="O105" s="12">
        <v>3.6534446900000002</v>
      </c>
      <c r="P105" s="5">
        <v>2.5</v>
      </c>
      <c r="Q105" s="12">
        <f t="shared" si="5"/>
        <v>-0.46137787600000002</v>
      </c>
      <c r="R105" s="5" t="s">
        <v>30</v>
      </c>
      <c r="S105" s="6" t="str">
        <f t="shared" si="6"/>
        <v>Yes</v>
      </c>
      <c r="T105" s="7">
        <f t="shared" si="7"/>
        <v>266.53449084312638</v>
      </c>
      <c r="U105" s="6">
        <f t="shared" si="8"/>
        <v>5</v>
      </c>
      <c r="V105" s="5">
        <f t="shared" si="9"/>
        <v>43</v>
      </c>
      <c r="W105" s="5"/>
    </row>
    <row r="106" spans="1:23">
      <c r="A106" s="5">
        <v>104</v>
      </c>
      <c r="B106" s="5" t="s">
        <v>73</v>
      </c>
      <c r="C106" s="5" t="s">
        <v>25</v>
      </c>
      <c r="D106" s="5" t="s">
        <v>33</v>
      </c>
      <c r="E106" s="5" t="s">
        <v>80</v>
      </c>
      <c r="F106" s="5" t="s">
        <v>69</v>
      </c>
      <c r="G106" s="5" t="s">
        <v>89</v>
      </c>
      <c r="H106" s="5" t="s">
        <v>116</v>
      </c>
      <c r="I106" s="5" t="s">
        <v>74</v>
      </c>
      <c r="J106" s="5" t="s">
        <v>29</v>
      </c>
      <c r="K106" s="5" t="s">
        <v>29</v>
      </c>
      <c r="L106" s="5" t="s">
        <v>29</v>
      </c>
      <c r="M106" s="5" t="s">
        <v>29</v>
      </c>
      <c r="N106" s="12">
        <f>VLOOKUP(A106,'[1]Length adjustment - UNK'!$A$2:$F$519,6,FALSE)</f>
        <v>33.062463825628505</v>
      </c>
      <c r="O106" s="12">
        <v>2.766179551</v>
      </c>
      <c r="P106" s="5">
        <v>2.5</v>
      </c>
      <c r="Q106" s="12">
        <f t="shared" si="5"/>
        <v>-0.10647182039999992</v>
      </c>
      <c r="R106" s="5" t="s">
        <v>30</v>
      </c>
      <c r="S106" s="6" t="str">
        <f t="shared" si="6"/>
        <v>Yes</v>
      </c>
      <c r="T106" s="7">
        <f t="shared" si="7"/>
        <v>83.665257543685684</v>
      </c>
      <c r="U106" s="6">
        <f t="shared" si="8"/>
        <v>4</v>
      </c>
      <c r="V106" s="5">
        <f t="shared" si="9"/>
        <v>173</v>
      </c>
      <c r="W106" s="5"/>
    </row>
    <row r="107" spans="1:23">
      <c r="A107" s="5">
        <v>105</v>
      </c>
      <c r="B107" s="5" t="s">
        <v>73</v>
      </c>
      <c r="C107" s="5" t="s">
        <v>25</v>
      </c>
      <c r="D107" s="5" t="s">
        <v>33</v>
      </c>
      <c r="E107" s="5" t="s">
        <v>80</v>
      </c>
      <c r="F107" s="5" t="s">
        <v>69</v>
      </c>
      <c r="G107" s="5" t="s">
        <v>89</v>
      </c>
      <c r="H107" s="5" t="s">
        <v>116</v>
      </c>
      <c r="I107" s="5" t="s">
        <v>77</v>
      </c>
      <c r="J107" s="5" t="s">
        <v>29</v>
      </c>
      <c r="K107" s="5" t="s">
        <v>29</v>
      </c>
      <c r="L107" s="5" t="s">
        <v>29</v>
      </c>
      <c r="M107" s="5" t="s">
        <v>29</v>
      </c>
      <c r="N107" s="12">
        <f>VLOOKUP(A107,'[1]Length adjustment - UNK'!$A$2:$F$519,6,FALSE)</f>
        <v>28.515923329918124</v>
      </c>
      <c r="O107" s="12">
        <v>2.922755752</v>
      </c>
      <c r="P107" s="5">
        <v>2.5</v>
      </c>
      <c r="Q107" s="12">
        <f t="shared" si="5"/>
        <v>-0.1691023008000001</v>
      </c>
      <c r="R107" s="5" t="s">
        <v>30</v>
      </c>
      <c r="S107" s="6" t="str">
        <f t="shared" si="6"/>
        <v>Yes</v>
      </c>
      <c r="T107" s="7">
        <f t="shared" si="7"/>
        <v>102.49556776348621</v>
      </c>
      <c r="U107" s="6">
        <f t="shared" si="8"/>
        <v>5</v>
      </c>
      <c r="V107" s="5">
        <f t="shared" si="9"/>
        <v>133</v>
      </c>
      <c r="W107" s="5"/>
    </row>
    <row r="108" spans="1:23">
      <c r="A108" s="5">
        <v>106</v>
      </c>
      <c r="B108" s="5" t="s">
        <v>73</v>
      </c>
      <c r="C108" s="5" t="s">
        <v>25</v>
      </c>
      <c r="D108" s="5" t="s">
        <v>33</v>
      </c>
      <c r="E108" s="5" t="s">
        <v>80</v>
      </c>
      <c r="F108" s="5" t="s">
        <v>69</v>
      </c>
      <c r="G108" s="5" t="s">
        <v>89</v>
      </c>
      <c r="H108" s="5" t="s">
        <v>117</v>
      </c>
      <c r="I108" s="5" t="s">
        <v>29</v>
      </c>
      <c r="J108" s="5" t="s">
        <v>29</v>
      </c>
      <c r="K108" s="5" t="s">
        <v>29</v>
      </c>
      <c r="L108" s="5" t="s">
        <v>29</v>
      </c>
      <c r="M108" s="5" t="s">
        <v>29</v>
      </c>
      <c r="N108" s="12">
        <f>VLOOKUP(A108,'[1]Length adjustment - UNK'!$A$2:$F$519,6,FALSE)</f>
        <v>26.30731577274743</v>
      </c>
      <c r="O108" s="12">
        <v>2.922755752</v>
      </c>
      <c r="P108" s="5">
        <v>2.5</v>
      </c>
      <c r="Q108" s="12">
        <f t="shared" si="5"/>
        <v>-0.1691023008000001</v>
      </c>
      <c r="R108" s="5" t="s">
        <v>30</v>
      </c>
      <c r="S108" s="6" t="str">
        <f t="shared" si="6"/>
        <v>Yes</v>
      </c>
      <c r="T108" s="7">
        <f t="shared" si="7"/>
        <v>111.10049300536295</v>
      </c>
      <c r="U108" s="6">
        <f t="shared" si="8"/>
        <v>5</v>
      </c>
      <c r="V108" s="5">
        <f t="shared" si="9"/>
        <v>120</v>
      </c>
      <c r="W108" s="5"/>
    </row>
    <row r="109" spans="1:23">
      <c r="A109" s="5">
        <v>107</v>
      </c>
      <c r="B109" s="5" t="s">
        <v>73</v>
      </c>
      <c r="C109" s="5" t="s">
        <v>25</v>
      </c>
      <c r="D109" s="5" t="s">
        <v>33</v>
      </c>
      <c r="E109" s="5" t="s">
        <v>80</v>
      </c>
      <c r="F109" s="5" t="s">
        <v>118</v>
      </c>
      <c r="G109" s="5" t="s">
        <v>119</v>
      </c>
      <c r="H109" s="5" t="s">
        <v>120</v>
      </c>
      <c r="I109" s="5" t="s">
        <v>29</v>
      </c>
      <c r="J109" s="5" t="s">
        <v>29</v>
      </c>
      <c r="K109" s="5" t="s">
        <v>29</v>
      </c>
      <c r="L109" s="5" t="s">
        <v>29</v>
      </c>
      <c r="M109" s="5" t="s">
        <v>29</v>
      </c>
      <c r="N109" s="12">
        <f>VLOOKUP(A109,'[1]Length adjustment - UNK'!$A$2:$F$519,6,FALSE)</f>
        <v>6.9417669340344954</v>
      </c>
      <c r="O109" s="12">
        <v>1.513569943</v>
      </c>
      <c r="P109" s="5">
        <v>2.5</v>
      </c>
      <c r="Q109" s="12">
        <f t="shared" si="5"/>
        <v>0.39457202280000003</v>
      </c>
      <c r="R109" s="5" t="s">
        <v>30</v>
      </c>
      <c r="S109" s="6" t="str">
        <f t="shared" si="6"/>
        <v>Yes</v>
      </c>
      <c r="T109" s="7">
        <f t="shared" si="7"/>
        <v>218.03813890368198</v>
      </c>
      <c r="U109" s="6">
        <f t="shared" si="8"/>
        <v>5</v>
      </c>
      <c r="V109" s="5">
        <f t="shared" si="9"/>
        <v>58</v>
      </c>
      <c r="W109" s="5"/>
    </row>
    <row r="110" spans="1:23">
      <c r="A110" s="5">
        <v>108</v>
      </c>
      <c r="B110" s="5" t="s">
        <v>73</v>
      </c>
      <c r="C110" s="5" t="s">
        <v>25</v>
      </c>
      <c r="D110" s="5" t="s">
        <v>33</v>
      </c>
      <c r="E110" s="5" t="s">
        <v>80</v>
      </c>
      <c r="F110" s="5" t="s">
        <v>118</v>
      </c>
      <c r="G110" s="5" t="s">
        <v>119</v>
      </c>
      <c r="H110" s="5" t="s">
        <v>85</v>
      </c>
      <c r="I110" s="5" t="s">
        <v>29</v>
      </c>
      <c r="J110" s="5" t="s">
        <v>29</v>
      </c>
      <c r="K110" s="5" t="s">
        <v>29</v>
      </c>
      <c r="L110" s="5" t="s">
        <v>29</v>
      </c>
      <c r="M110" s="5" t="s">
        <v>29</v>
      </c>
      <c r="N110" s="12">
        <f>VLOOKUP(A110,'[1]Length adjustment - UNK'!$A$2:$F$519,6,FALSE)</f>
        <v>23.084627721618855</v>
      </c>
      <c r="O110" s="12">
        <v>3.392484354</v>
      </c>
      <c r="P110" s="5">
        <v>2.5</v>
      </c>
      <c r="Q110" s="12">
        <f t="shared" si="5"/>
        <v>-0.35699374159999997</v>
      </c>
      <c r="R110" s="5" t="s">
        <v>30</v>
      </c>
      <c r="S110" s="6" t="str">
        <f t="shared" si="6"/>
        <v>Yes</v>
      </c>
      <c r="T110" s="7">
        <f t="shared" si="7"/>
        <v>146.958590578566</v>
      </c>
      <c r="U110" s="6">
        <f t="shared" si="8"/>
        <v>5</v>
      </c>
      <c r="V110" s="5">
        <f t="shared" si="9"/>
        <v>88</v>
      </c>
      <c r="W110" s="5"/>
    </row>
    <row r="111" spans="1:23">
      <c r="A111" s="5">
        <v>109</v>
      </c>
      <c r="B111" s="5" t="s">
        <v>73</v>
      </c>
      <c r="C111" s="5" t="s">
        <v>25</v>
      </c>
      <c r="D111" s="5" t="s">
        <v>33</v>
      </c>
      <c r="E111" s="5" t="s">
        <v>80</v>
      </c>
      <c r="F111" s="5" t="s">
        <v>118</v>
      </c>
      <c r="G111" s="5" t="s">
        <v>119</v>
      </c>
      <c r="H111" s="5" t="s">
        <v>109</v>
      </c>
      <c r="I111" s="5" t="s">
        <v>104</v>
      </c>
      <c r="J111" s="5" t="s">
        <v>29</v>
      </c>
      <c r="K111" s="5" t="s">
        <v>29</v>
      </c>
      <c r="L111" s="5" t="s">
        <v>29</v>
      </c>
      <c r="M111" s="5" t="s">
        <v>29</v>
      </c>
      <c r="N111" s="12">
        <f>VLOOKUP(A111,'[1]Length adjustment - UNK'!$A$2:$F$519,6,FALSE)</f>
        <v>47.124559187173048</v>
      </c>
      <c r="O111" s="12">
        <v>3.6012526220000005</v>
      </c>
      <c r="P111" s="5">
        <v>2.5</v>
      </c>
      <c r="Q111" s="12">
        <f t="shared" si="5"/>
        <v>-0.44050104880000029</v>
      </c>
      <c r="R111" s="5" t="s">
        <v>30</v>
      </c>
      <c r="S111" s="6" t="str">
        <f t="shared" si="6"/>
        <v>Yes</v>
      </c>
      <c r="T111" s="7">
        <f t="shared" si="7"/>
        <v>76.41986862298829</v>
      </c>
      <c r="U111" s="6">
        <f t="shared" si="8"/>
        <v>4</v>
      </c>
      <c r="V111" s="5">
        <f t="shared" si="9"/>
        <v>203</v>
      </c>
      <c r="W111" s="5"/>
    </row>
    <row r="112" spans="1:23">
      <c r="A112" s="5">
        <v>110</v>
      </c>
      <c r="B112" s="5" t="s">
        <v>73</v>
      </c>
      <c r="C112" s="5" t="s">
        <v>25</v>
      </c>
      <c r="D112" s="5" t="s">
        <v>33</v>
      </c>
      <c r="E112" s="5" t="s">
        <v>80</v>
      </c>
      <c r="F112" s="5" t="s">
        <v>118</v>
      </c>
      <c r="G112" s="5" t="s">
        <v>119</v>
      </c>
      <c r="H112" s="5" t="s">
        <v>109</v>
      </c>
      <c r="I112" s="5" t="s">
        <v>112</v>
      </c>
      <c r="J112" s="5" t="s">
        <v>29</v>
      </c>
      <c r="K112" s="5" t="s">
        <v>29</v>
      </c>
      <c r="L112" s="5" t="s">
        <v>29</v>
      </c>
      <c r="M112" s="5" t="s">
        <v>29</v>
      </c>
      <c r="N112" s="12">
        <f>VLOOKUP(A112,'[1]Length adjustment - UNK'!$A$2:$F$519,6,FALSE)</f>
        <v>17.961368241848746</v>
      </c>
      <c r="O112" s="12">
        <v>1.356993742</v>
      </c>
      <c r="P112" s="5">
        <v>2.5</v>
      </c>
      <c r="Q112" s="12">
        <f t="shared" si="5"/>
        <v>0.4572025032</v>
      </c>
      <c r="R112" s="5" t="s">
        <v>30</v>
      </c>
      <c r="S112" s="6" t="str">
        <f t="shared" si="6"/>
        <v>Yes</v>
      </c>
      <c r="T112" s="7">
        <f t="shared" si="7"/>
        <v>75.550688774271578</v>
      </c>
      <c r="U112" s="6">
        <f t="shared" si="8"/>
        <v>4</v>
      </c>
      <c r="V112" s="5">
        <f t="shared" si="9"/>
        <v>208</v>
      </c>
      <c r="W112" s="5"/>
    </row>
    <row r="113" spans="1:23">
      <c r="A113" s="5">
        <v>111</v>
      </c>
      <c r="B113" s="5" t="s">
        <v>73</v>
      </c>
      <c r="C113" s="5" t="s">
        <v>25</v>
      </c>
      <c r="D113" s="5" t="s">
        <v>33</v>
      </c>
      <c r="E113" s="5" t="s">
        <v>80</v>
      </c>
      <c r="F113" s="5" t="s">
        <v>118</v>
      </c>
      <c r="G113" s="5" t="s">
        <v>119</v>
      </c>
      <c r="H113" s="5" t="s">
        <v>109</v>
      </c>
      <c r="I113" s="5" t="s">
        <v>93</v>
      </c>
      <c r="J113" s="5" t="s">
        <v>83</v>
      </c>
      <c r="K113" s="5" t="s">
        <v>78</v>
      </c>
      <c r="L113" s="5" t="s">
        <v>29</v>
      </c>
      <c r="M113" s="5" t="s">
        <v>29</v>
      </c>
      <c r="N113" s="12">
        <f>VLOOKUP(A113,'[1]Length adjustment - UNK'!$A$2:$F$519,6,FALSE)</f>
        <v>26.424930243713071</v>
      </c>
      <c r="O113" s="12">
        <v>2.4530271480000003</v>
      </c>
      <c r="P113" s="5">
        <v>2.5</v>
      </c>
      <c r="Q113" s="12">
        <f t="shared" si="5"/>
        <v>1.8789140799999826E-2</v>
      </c>
      <c r="R113" s="5" t="s">
        <v>30</v>
      </c>
      <c r="S113" s="6" t="str">
        <f t="shared" si="6"/>
        <v>Yes</v>
      </c>
      <c r="T113" s="7">
        <f t="shared" si="7"/>
        <v>92.830033055001778</v>
      </c>
      <c r="U113" s="6">
        <f t="shared" si="8"/>
        <v>4</v>
      </c>
      <c r="V113" s="5">
        <f t="shared" si="9"/>
        <v>154</v>
      </c>
      <c r="W113" s="5"/>
    </row>
    <row r="114" spans="1:23">
      <c r="A114" s="5">
        <v>112</v>
      </c>
      <c r="B114" s="5" t="s">
        <v>73</v>
      </c>
      <c r="C114" s="5" t="s">
        <v>25</v>
      </c>
      <c r="D114" s="5" t="s">
        <v>33</v>
      </c>
      <c r="E114" s="5" t="s">
        <v>80</v>
      </c>
      <c r="F114" s="5" t="s">
        <v>118</v>
      </c>
      <c r="G114" s="5" t="s">
        <v>119</v>
      </c>
      <c r="H114" s="5" t="s">
        <v>109</v>
      </c>
      <c r="I114" s="5" t="s">
        <v>93</v>
      </c>
      <c r="J114" s="5" t="s">
        <v>83</v>
      </c>
      <c r="K114" s="5" t="s">
        <v>79</v>
      </c>
      <c r="L114" s="5" t="s">
        <v>29</v>
      </c>
      <c r="M114" s="5" t="s">
        <v>29</v>
      </c>
      <c r="N114" s="12">
        <f>VLOOKUP(A114,'[1]Length adjustment - UNK'!$A$2:$F$519,6,FALSE)</f>
        <v>19.124223173045579</v>
      </c>
      <c r="O114" s="12">
        <v>2.6096033490000003</v>
      </c>
      <c r="P114" s="5">
        <v>2.5</v>
      </c>
      <c r="Q114" s="12">
        <f t="shared" si="5"/>
        <v>-4.384133960000014E-2</v>
      </c>
      <c r="R114" s="5" t="s">
        <v>30</v>
      </c>
      <c r="S114" s="6" t="str">
        <f t="shared" si="6"/>
        <v>Yes</v>
      </c>
      <c r="T114" s="7">
        <f t="shared" si="7"/>
        <v>136.45539091376409</v>
      </c>
      <c r="U114" s="6">
        <f t="shared" si="8"/>
        <v>5</v>
      </c>
      <c r="V114" s="5">
        <f t="shared" si="9"/>
        <v>97</v>
      </c>
      <c r="W114" s="5"/>
    </row>
    <row r="115" spans="1:23">
      <c r="A115" s="5">
        <v>113</v>
      </c>
      <c r="B115" s="5" t="s">
        <v>73</v>
      </c>
      <c r="C115" s="5" t="s">
        <v>25</v>
      </c>
      <c r="D115" s="5" t="s">
        <v>33</v>
      </c>
      <c r="E115" s="5" t="s">
        <v>80</v>
      </c>
      <c r="F115" s="5" t="s">
        <v>118</v>
      </c>
      <c r="G115" s="5" t="s">
        <v>119</v>
      </c>
      <c r="H115" s="5" t="s">
        <v>109</v>
      </c>
      <c r="I115" s="5" t="s">
        <v>82</v>
      </c>
      <c r="J115" s="5" t="s">
        <v>29</v>
      </c>
      <c r="K115" s="5" t="s">
        <v>29</v>
      </c>
      <c r="L115" s="5" t="s">
        <v>29</v>
      </c>
      <c r="M115" s="5" t="s">
        <v>29</v>
      </c>
      <c r="N115" s="12">
        <f>VLOOKUP(A115,'[1]Length adjustment - UNK'!$A$2:$F$519,6,FALSE)</f>
        <v>14.514850516452965</v>
      </c>
      <c r="O115" s="12">
        <v>1.4091858080000002</v>
      </c>
      <c r="P115" s="5">
        <v>2.5</v>
      </c>
      <c r="Q115" s="12">
        <f t="shared" si="5"/>
        <v>0.4363256767999999</v>
      </c>
      <c r="R115" s="5" t="s">
        <v>30</v>
      </c>
      <c r="S115" s="6" t="str">
        <f t="shared" si="6"/>
        <v>Yes</v>
      </c>
      <c r="T115" s="7">
        <f t="shared" si="7"/>
        <v>97.085795434314051</v>
      </c>
      <c r="U115" s="6">
        <f t="shared" si="8"/>
        <v>4</v>
      </c>
      <c r="V115" s="5">
        <f t="shared" si="9"/>
        <v>146</v>
      </c>
      <c r="W115" s="5"/>
    </row>
    <row r="116" spans="1:23">
      <c r="A116" s="5">
        <v>114</v>
      </c>
      <c r="B116" s="5" t="s">
        <v>73</v>
      </c>
      <c r="C116" s="5" t="s">
        <v>25</v>
      </c>
      <c r="D116" s="5" t="s">
        <v>33</v>
      </c>
      <c r="E116" s="5" t="s">
        <v>80</v>
      </c>
      <c r="F116" s="5" t="s">
        <v>118</v>
      </c>
      <c r="G116" s="5" t="s">
        <v>119</v>
      </c>
      <c r="H116" s="5" t="s">
        <v>109</v>
      </c>
      <c r="I116" s="5" t="s">
        <v>102</v>
      </c>
      <c r="J116" s="5" t="s">
        <v>29</v>
      </c>
      <c r="K116" s="5" t="s">
        <v>29</v>
      </c>
      <c r="L116" s="5" t="s">
        <v>29</v>
      </c>
      <c r="M116" s="5" t="s">
        <v>29</v>
      </c>
      <c r="N116" s="12">
        <f>VLOOKUP(A116,'[1]Length adjustment - UNK'!$A$2:$F$519,6,FALSE)</f>
        <v>34.782281799253447</v>
      </c>
      <c r="O116" s="12">
        <v>3.4968684880000001</v>
      </c>
      <c r="P116" s="5">
        <v>2.5</v>
      </c>
      <c r="Q116" s="12">
        <f t="shared" si="5"/>
        <v>-0.39874739520000002</v>
      </c>
      <c r="R116" s="5" t="s">
        <v>30</v>
      </c>
      <c r="S116" s="6" t="str">
        <f t="shared" si="6"/>
        <v>Yes</v>
      </c>
      <c r="T116" s="7">
        <f t="shared" si="7"/>
        <v>100.5359138938106</v>
      </c>
      <c r="U116" s="6">
        <f t="shared" si="8"/>
        <v>5</v>
      </c>
      <c r="V116" s="5">
        <f t="shared" si="9"/>
        <v>139</v>
      </c>
      <c r="W116" s="5"/>
    </row>
    <row r="117" spans="1:23">
      <c r="A117" s="5">
        <v>115</v>
      </c>
      <c r="B117" s="5" t="s">
        <v>73</v>
      </c>
      <c r="C117" s="5" t="s">
        <v>25</v>
      </c>
      <c r="D117" s="5" t="s">
        <v>33</v>
      </c>
      <c r="E117" s="5" t="s">
        <v>80</v>
      </c>
      <c r="F117" s="5" t="s">
        <v>118</v>
      </c>
      <c r="G117" s="5" t="s">
        <v>119</v>
      </c>
      <c r="H117" s="5" t="s">
        <v>109</v>
      </c>
      <c r="I117" s="5" t="s">
        <v>103</v>
      </c>
      <c r="J117" s="5" t="s">
        <v>29</v>
      </c>
      <c r="K117" s="5" t="s">
        <v>29</v>
      </c>
      <c r="L117" s="5" t="s">
        <v>29</v>
      </c>
      <c r="M117" s="5" t="s">
        <v>29</v>
      </c>
      <c r="N117" s="12">
        <f>VLOOKUP(A117,'[1]Length adjustment - UNK'!$A$2:$F$519,6,FALSE)</f>
        <v>22.515965905205917</v>
      </c>
      <c r="O117" s="12">
        <v>3.6534446860000003</v>
      </c>
      <c r="P117" s="5">
        <v>2.5</v>
      </c>
      <c r="Q117" s="12">
        <f t="shared" si="5"/>
        <v>-0.46137787440000011</v>
      </c>
      <c r="R117" s="5" t="s">
        <v>30</v>
      </c>
      <c r="S117" s="6" t="str">
        <f t="shared" si="6"/>
        <v>Yes</v>
      </c>
      <c r="T117" s="7">
        <f t="shared" si="7"/>
        <v>162.26018023749484</v>
      </c>
      <c r="U117" s="6">
        <f t="shared" si="8"/>
        <v>5</v>
      </c>
      <c r="V117" s="5">
        <f t="shared" si="9"/>
        <v>77</v>
      </c>
      <c r="W117" s="5"/>
    </row>
    <row r="118" spans="1:23">
      <c r="A118" s="5">
        <v>116</v>
      </c>
      <c r="B118" s="5" t="s">
        <v>73</v>
      </c>
      <c r="C118" s="5" t="s">
        <v>25</v>
      </c>
      <c r="D118" s="5" t="s">
        <v>33</v>
      </c>
      <c r="E118" s="5" t="s">
        <v>80</v>
      </c>
      <c r="F118" s="5" t="s">
        <v>118</v>
      </c>
      <c r="G118" s="5" t="s">
        <v>119</v>
      </c>
      <c r="H118" s="5" t="s">
        <v>116</v>
      </c>
      <c r="I118" s="5" t="s">
        <v>121</v>
      </c>
      <c r="J118" s="5" t="s">
        <v>29</v>
      </c>
      <c r="K118" s="5" t="s">
        <v>29</v>
      </c>
      <c r="L118" s="5" t="s">
        <v>29</v>
      </c>
      <c r="M118" s="5" t="s">
        <v>29</v>
      </c>
      <c r="N118" s="12">
        <f>VLOOKUP(A118,'[1]Length adjustment - UNK'!$A$2:$F$519,6,FALSE)</f>
        <v>55.789623228919531</v>
      </c>
      <c r="O118" s="12">
        <v>3.3402922880000001</v>
      </c>
      <c r="P118" s="5">
        <v>2.5</v>
      </c>
      <c r="Q118" s="12">
        <f t="shared" si="5"/>
        <v>-0.33611691520000009</v>
      </c>
      <c r="R118" s="5" t="s">
        <v>30</v>
      </c>
      <c r="S118" s="6" t="str">
        <f t="shared" si="6"/>
        <v>Yes</v>
      </c>
      <c r="T118" s="7">
        <f t="shared" si="7"/>
        <v>59.873003162145409</v>
      </c>
      <c r="U118" s="6">
        <f t="shared" si="8"/>
        <v>4</v>
      </c>
      <c r="V118" s="5">
        <f t="shared" si="9"/>
        <v>264</v>
      </c>
      <c r="W118" s="5"/>
    </row>
    <row r="119" spans="1:23">
      <c r="A119" s="5">
        <v>117</v>
      </c>
      <c r="B119" s="5" t="s">
        <v>73</v>
      </c>
      <c r="C119" s="5" t="s">
        <v>25</v>
      </c>
      <c r="D119" s="5" t="s">
        <v>33</v>
      </c>
      <c r="E119" s="5" t="s">
        <v>80</v>
      </c>
      <c r="F119" s="5" t="s">
        <v>118</v>
      </c>
      <c r="G119" s="5" t="s">
        <v>119</v>
      </c>
      <c r="H119" s="5" t="s">
        <v>116</v>
      </c>
      <c r="I119" s="5" t="s">
        <v>122</v>
      </c>
      <c r="J119" s="5" t="s">
        <v>29</v>
      </c>
      <c r="K119" s="5" t="s">
        <v>29</v>
      </c>
      <c r="L119" s="5" t="s">
        <v>29</v>
      </c>
      <c r="M119" s="5" t="s">
        <v>29</v>
      </c>
      <c r="N119" s="12">
        <f>VLOOKUP(A119,'[1]Length adjustment - UNK'!$A$2:$F$519,6,FALSE)</f>
        <v>36.430480496098667</v>
      </c>
      <c r="O119" s="12">
        <v>3.3924843550000001</v>
      </c>
      <c r="P119" s="5">
        <v>2.5</v>
      </c>
      <c r="Q119" s="12">
        <f t="shared" si="5"/>
        <v>-0.356993742</v>
      </c>
      <c r="R119" s="5" t="s">
        <v>30</v>
      </c>
      <c r="S119" s="6" t="str">
        <f t="shared" si="6"/>
        <v>Yes</v>
      </c>
      <c r="T119" s="7">
        <f t="shared" si="7"/>
        <v>93.122141371791685</v>
      </c>
      <c r="U119" s="6">
        <f t="shared" si="8"/>
        <v>4</v>
      </c>
      <c r="V119" s="5">
        <f t="shared" si="9"/>
        <v>152</v>
      </c>
      <c r="W119" s="5"/>
    </row>
    <row r="120" spans="1:23">
      <c r="A120" s="5">
        <v>118</v>
      </c>
      <c r="B120" s="5" t="s">
        <v>73</v>
      </c>
      <c r="C120" s="5" t="s">
        <v>25</v>
      </c>
      <c r="D120" s="5" t="s">
        <v>33</v>
      </c>
      <c r="E120" s="5" t="s">
        <v>80</v>
      </c>
      <c r="F120" s="5" t="s">
        <v>118</v>
      </c>
      <c r="G120" s="5" t="s">
        <v>119</v>
      </c>
      <c r="H120" s="5" t="s">
        <v>116</v>
      </c>
      <c r="I120" s="5" t="s">
        <v>123</v>
      </c>
      <c r="J120" s="5" t="s">
        <v>29</v>
      </c>
      <c r="K120" s="5" t="s">
        <v>29</v>
      </c>
      <c r="L120" s="5" t="s">
        <v>29</v>
      </c>
      <c r="M120" s="5" t="s">
        <v>29</v>
      </c>
      <c r="N120" s="12">
        <f>VLOOKUP(A120,'[1]Length adjustment - UNK'!$A$2:$F$519,6,FALSE)</f>
        <v>40.075697113684733</v>
      </c>
      <c r="O120" s="12">
        <v>2.922755752</v>
      </c>
      <c r="P120" s="5">
        <v>2.5</v>
      </c>
      <c r="Q120" s="12">
        <f t="shared" si="5"/>
        <v>-0.1691023008000001</v>
      </c>
      <c r="R120" s="5" t="s">
        <v>30</v>
      </c>
      <c r="S120" s="6" t="str">
        <f t="shared" si="6"/>
        <v>Yes</v>
      </c>
      <c r="T120" s="7">
        <f t="shared" si="7"/>
        <v>72.930877377101453</v>
      </c>
      <c r="U120" s="6">
        <f t="shared" si="8"/>
        <v>4</v>
      </c>
      <c r="V120" s="5">
        <f t="shared" si="9"/>
        <v>216</v>
      </c>
      <c r="W120" s="5"/>
    </row>
    <row r="121" spans="1:23">
      <c r="A121" s="5">
        <v>119</v>
      </c>
      <c r="B121" s="5" t="s">
        <v>73</v>
      </c>
      <c r="C121" s="5" t="s">
        <v>25</v>
      </c>
      <c r="D121" s="5" t="s">
        <v>33</v>
      </c>
      <c r="E121" s="5" t="s">
        <v>80</v>
      </c>
      <c r="F121" s="5" t="s">
        <v>118</v>
      </c>
      <c r="G121" s="5" t="s">
        <v>119</v>
      </c>
      <c r="H121" s="5" t="s">
        <v>116</v>
      </c>
      <c r="I121" s="5" t="s">
        <v>124</v>
      </c>
      <c r="J121" s="5" t="s">
        <v>29</v>
      </c>
      <c r="K121" s="5" t="s">
        <v>29</v>
      </c>
      <c r="L121" s="5" t="s">
        <v>29</v>
      </c>
      <c r="M121" s="5" t="s">
        <v>29</v>
      </c>
      <c r="N121" s="12">
        <f>VLOOKUP(A121,'[1]Length adjustment - UNK'!$A$2:$F$519,6,FALSE)</f>
        <v>18.739129932459914</v>
      </c>
      <c r="O121" s="12">
        <v>2.1398747460000003</v>
      </c>
      <c r="P121" s="5">
        <v>2.5</v>
      </c>
      <c r="Q121" s="12">
        <f t="shared" si="5"/>
        <v>0.14405010159999987</v>
      </c>
      <c r="R121" s="5" t="s">
        <v>30</v>
      </c>
      <c r="S121" s="6" t="str">
        <f t="shared" si="6"/>
        <v>Yes</v>
      </c>
      <c r="T121" s="7">
        <f t="shared" si="7"/>
        <v>114.19285493577318</v>
      </c>
      <c r="U121" s="6">
        <f t="shared" si="8"/>
        <v>5</v>
      </c>
      <c r="V121" s="5">
        <f t="shared" si="9"/>
        <v>117</v>
      </c>
      <c r="W121" s="5"/>
    </row>
    <row r="122" spans="1:23">
      <c r="A122" s="5">
        <v>120</v>
      </c>
      <c r="B122" s="5" t="s">
        <v>73</v>
      </c>
      <c r="C122" s="5" t="s">
        <v>25</v>
      </c>
      <c r="D122" s="5" t="s">
        <v>33</v>
      </c>
      <c r="E122" s="5" t="s">
        <v>80</v>
      </c>
      <c r="F122" s="5" t="s">
        <v>118</v>
      </c>
      <c r="G122" s="5" t="s">
        <v>119</v>
      </c>
      <c r="H122" s="5" t="s">
        <v>117</v>
      </c>
      <c r="I122" s="5" t="s">
        <v>104</v>
      </c>
      <c r="J122" s="5" t="s">
        <v>29</v>
      </c>
      <c r="K122" s="5" t="s">
        <v>29</v>
      </c>
      <c r="L122" s="5" t="s">
        <v>29</v>
      </c>
      <c r="M122" s="5" t="s">
        <v>29</v>
      </c>
      <c r="N122" s="12">
        <f>VLOOKUP(A122,'[1]Length adjustment - UNK'!$A$2:$F$519,6,FALSE)</f>
        <v>26.955419049910017</v>
      </c>
      <c r="O122" s="12">
        <v>1.6179540760000002</v>
      </c>
      <c r="P122" s="5">
        <v>2.5</v>
      </c>
      <c r="Q122" s="12">
        <f t="shared" si="5"/>
        <v>0.3528183695999999</v>
      </c>
      <c r="R122" s="5" t="s">
        <v>30</v>
      </c>
      <c r="S122" s="6" t="str">
        <f t="shared" si="6"/>
        <v>Yes</v>
      </c>
      <c r="T122" s="7">
        <f t="shared" si="7"/>
        <v>60.02333234012184</v>
      </c>
      <c r="U122" s="6">
        <f t="shared" si="8"/>
        <v>4</v>
      </c>
      <c r="V122" s="5">
        <f t="shared" si="9"/>
        <v>263</v>
      </c>
      <c r="W122" s="5"/>
    </row>
    <row r="123" spans="1:23">
      <c r="A123" s="5">
        <v>121</v>
      </c>
      <c r="B123" s="5" t="s">
        <v>73</v>
      </c>
      <c r="C123" s="5" t="s">
        <v>25</v>
      </c>
      <c r="D123" s="5" t="s">
        <v>33</v>
      </c>
      <c r="E123" s="5" t="s">
        <v>80</v>
      </c>
      <c r="F123" s="5" t="s">
        <v>118</v>
      </c>
      <c r="G123" s="5" t="s">
        <v>119</v>
      </c>
      <c r="H123" s="5" t="s">
        <v>117</v>
      </c>
      <c r="I123" s="5" t="s">
        <v>125</v>
      </c>
      <c r="J123" s="5" t="s">
        <v>29</v>
      </c>
      <c r="K123" s="5" t="s">
        <v>29</v>
      </c>
      <c r="L123" s="5" t="s">
        <v>29</v>
      </c>
      <c r="M123" s="5" t="s">
        <v>29</v>
      </c>
      <c r="N123" s="12">
        <f>VLOOKUP(A123,'[1]Length adjustment - UNK'!$A$2:$F$519,6,FALSE)</f>
        <v>31.179153651339291</v>
      </c>
      <c r="O123" s="12">
        <v>2.2964509470000003</v>
      </c>
      <c r="P123" s="5">
        <v>2.5</v>
      </c>
      <c r="Q123" s="12">
        <f t="shared" si="5"/>
        <v>8.1419621199999903E-2</v>
      </c>
      <c r="R123" s="5" t="s">
        <v>30</v>
      </c>
      <c r="S123" s="6" t="str">
        <f t="shared" si="6"/>
        <v>Yes</v>
      </c>
      <c r="T123" s="7">
        <f t="shared" si="7"/>
        <v>73.653408706344308</v>
      </c>
      <c r="U123" s="6">
        <f t="shared" si="8"/>
        <v>4</v>
      </c>
      <c r="V123" s="5">
        <f t="shared" si="9"/>
        <v>214</v>
      </c>
      <c r="W123" s="5"/>
    </row>
    <row r="124" spans="1:23">
      <c r="A124" s="5">
        <v>122</v>
      </c>
      <c r="B124" s="5" t="s">
        <v>73</v>
      </c>
      <c r="C124" s="5" t="s">
        <v>25</v>
      </c>
      <c r="D124" s="5" t="s">
        <v>33</v>
      </c>
      <c r="E124" s="5" t="s">
        <v>80</v>
      </c>
      <c r="F124" s="5" t="s">
        <v>118</v>
      </c>
      <c r="G124" s="5" t="s">
        <v>119</v>
      </c>
      <c r="H124" s="5" t="s">
        <v>117</v>
      </c>
      <c r="I124" s="5" t="s">
        <v>126</v>
      </c>
      <c r="J124" s="5" t="s">
        <v>29</v>
      </c>
      <c r="K124" s="5" t="s">
        <v>29</v>
      </c>
      <c r="L124" s="5" t="s">
        <v>29</v>
      </c>
      <c r="M124" s="5" t="s">
        <v>29</v>
      </c>
      <c r="N124" s="12">
        <f>VLOOKUP(A124,'[1]Length adjustment - UNK'!$A$2:$F$519,6,FALSE)</f>
        <v>37.521175635349259</v>
      </c>
      <c r="O124" s="12">
        <v>3.183716086</v>
      </c>
      <c r="P124" s="5">
        <v>2.5</v>
      </c>
      <c r="Q124" s="12">
        <f t="shared" si="5"/>
        <v>-0.27348643440000009</v>
      </c>
      <c r="R124" s="5" t="s">
        <v>30</v>
      </c>
      <c r="S124" s="6" t="str">
        <f t="shared" si="6"/>
        <v>Yes</v>
      </c>
      <c r="T124" s="7">
        <f t="shared" si="7"/>
        <v>84.851181555211554</v>
      </c>
      <c r="U124" s="6">
        <f t="shared" si="8"/>
        <v>4</v>
      </c>
      <c r="V124" s="5">
        <f t="shared" si="9"/>
        <v>171</v>
      </c>
      <c r="W124" s="5"/>
    </row>
    <row r="125" spans="1:23">
      <c r="A125" s="5">
        <v>123</v>
      </c>
      <c r="B125" s="5" t="s">
        <v>73</v>
      </c>
      <c r="C125" s="5" t="s">
        <v>25</v>
      </c>
      <c r="D125" s="5" t="s">
        <v>33</v>
      </c>
      <c r="E125" s="5" t="s">
        <v>80</v>
      </c>
      <c r="F125" s="5" t="s">
        <v>118</v>
      </c>
      <c r="G125" s="5" t="s">
        <v>127</v>
      </c>
      <c r="H125" s="5" t="s">
        <v>128</v>
      </c>
      <c r="I125" s="5" t="s">
        <v>129</v>
      </c>
      <c r="J125" s="5" t="s">
        <v>29</v>
      </c>
      <c r="K125" s="5" t="s">
        <v>29</v>
      </c>
      <c r="L125" s="5" t="s">
        <v>29</v>
      </c>
      <c r="M125" s="5" t="s">
        <v>29</v>
      </c>
      <c r="N125" s="12">
        <f>VLOOKUP(A125,'[1]Length adjustment - UNK'!$A$2:$F$519,6,FALSE)</f>
        <v>25.222092821418592</v>
      </c>
      <c r="O125" s="12">
        <v>1.931106478</v>
      </c>
      <c r="P125" s="5">
        <v>2.5</v>
      </c>
      <c r="Q125" s="12">
        <f t="shared" si="5"/>
        <v>0.22755740879999997</v>
      </c>
      <c r="R125" s="5" t="s">
        <v>30</v>
      </c>
      <c r="S125" s="6" t="str">
        <f t="shared" si="6"/>
        <v>Yes</v>
      </c>
      <c r="T125" s="7">
        <f t="shared" si="7"/>
        <v>76.564085766907695</v>
      </c>
      <c r="U125" s="6">
        <f t="shared" si="8"/>
        <v>4</v>
      </c>
      <c r="V125" s="5">
        <f t="shared" si="9"/>
        <v>201</v>
      </c>
      <c r="W125" s="5"/>
    </row>
    <row r="126" spans="1:23">
      <c r="A126" s="5">
        <v>124</v>
      </c>
      <c r="B126" s="5" t="s">
        <v>73</v>
      </c>
      <c r="C126" s="5" t="s">
        <v>25</v>
      </c>
      <c r="D126" s="5" t="s">
        <v>33</v>
      </c>
      <c r="E126" s="5" t="s">
        <v>80</v>
      </c>
      <c r="F126" s="5" t="s">
        <v>118</v>
      </c>
      <c r="G126" s="5" t="s">
        <v>127</v>
      </c>
      <c r="H126" s="5" t="s">
        <v>128</v>
      </c>
      <c r="I126" s="5" t="s">
        <v>130</v>
      </c>
      <c r="J126" s="5" t="s">
        <v>29</v>
      </c>
      <c r="K126" s="5" t="s">
        <v>29</v>
      </c>
      <c r="L126" s="5" t="s">
        <v>29</v>
      </c>
      <c r="M126" s="5" t="s">
        <v>29</v>
      </c>
      <c r="N126" s="12">
        <f>VLOOKUP(A126,'[1]Length adjustment - UNK'!$A$2:$F$519,6,FALSE)</f>
        <v>38.033337489121941</v>
      </c>
      <c r="O126" s="12">
        <v>3.0793319520000004</v>
      </c>
      <c r="P126" s="5">
        <v>2.5</v>
      </c>
      <c r="Q126" s="12">
        <f t="shared" si="5"/>
        <v>-0.23173278080000026</v>
      </c>
      <c r="R126" s="5" t="s">
        <v>30</v>
      </c>
      <c r="S126" s="6" t="str">
        <f t="shared" si="6"/>
        <v>Yes</v>
      </c>
      <c r="T126" s="7">
        <f t="shared" si="7"/>
        <v>80.964021442523475</v>
      </c>
      <c r="U126" s="6">
        <f t="shared" si="8"/>
        <v>4</v>
      </c>
      <c r="V126" s="5">
        <f t="shared" si="9"/>
        <v>184</v>
      </c>
      <c r="W126" s="5"/>
    </row>
    <row r="127" spans="1:23">
      <c r="A127" s="5">
        <v>125</v>
      </c>
      <c r="B127" s="5" t="s">
        <v>73</v>
      </c>
      <c r="C127" s="5" t="s">
        <v>25</v>
      </c>
      <c r="D127" s="5" t="s">
        <v>33</v>
      </c>
      <c r="E127" s="5" t="s">
        <v>80</v>
      </c>
      <c r="F127" s="5" t="s">
        <v>118</v>
      </c>
      <c r="G127" s="5" t="s">
        <v>127</v>
      </c>
      <c r="H127" s="5" t="s">
        <v>128</v>
      </c>
      <c r="I127" s="5" t="s">
        <v>131</v>
      </c>
      <c r="J127" s="5" t="s">
        <v>29</v>
      </c>
      <c r="K127" s="5" t="s">
        <v>29</v>
      </c>
      <c r="L127" s="5" t="s">
        <v>29</v>
      </c>
      <c r="M127" s="5" t="s">
        <v>29</v>
      </c>
      <c r="N127" s="12">
        <f>VLOOKUP(A127,'[1]Length adjustment - UNK'!$A$2:$F$519,6,FALSE)</f>
        <v>36.237407974790784</v>
      </c>
      <c r="O127" s="12">
        <v>3.6012526200000003</v>
      </c>
      <c r="P127" s="5">
        <v>2.5</v>
      </c>
      <c r="Q127" s="12">
        <f t="shared" si="5"/>
        <v>-0.44050104800000023</v>
      </c>
      <c r="R127" s="5" t="s">
        <v>30</v>
      </c>
      <c r="S127" s="6" t="str">
        <f t="shared" si="6"/>
        <v>Yes</v>
      </c>
      <c r="T127" s="7">
        <f t="shared" si="7"/>
        <v>99.379420915129415</v>
      </c>
      <c r="U127" s="6">
        <f t="shared" si="8"/>
        <v>4</v>
      </c>
      <c r="V127" s="5">
        <f t="shared" si="9"/>
        <v>142</v>
      </c>
      <c r="W127" s="5"/>
    </row>
    <row r="128" spans="1:23">
      <c r="A128" s="5">
        <v>126</v>
      </c>
      <c r="B128" s="5" t="s">
        <v>73</v>
      </c>
      <c r="C128" s="5" t="s">
        <v>25</v>
      </c>
      <c r="D128" s="5" t="s">
        <v>33</v>
      </c>
      <c r="E128" s="5" t="s">
        <v>80</v>
      </c>
      <c r="F128" s="5" t="s">
        <v>118</v>
      </c>
      <c r="G128" s="5" t="s">
        <v>127</v>
      </c>
      <c r="H128" s="5" t="s">
        <v>116</v>
      </c>
      <c r="I128" s="5" t="s">
        <v>132</v>
      </c>
      <c r="J128" s="5" t="s">
        <v>29</v>
      </c>
      <c r="K128" s="5" t="s">
        <v>29</v>
      </c>
      <c r="L128" s="5" t="s">
        <v>29</v>
      </c>
      <c r="M128" s="5" t="s">
        <v>29</v>
      </c>
      <c r="N128" s="12">
        <f>VLOOKUP(A128,'[1]Length adjustment - UNK'!$A$2:$F$519,6,FALSE)</f>
        <v>51.715966896107133</v>
      </c>
      <c r="O128" s="12">
        <v>3.0793319520000004</v>
      </c>
      <c r="P128" s="5">
        <v>2.5</v>
      </c>
      <c r="Q128" s="12">
        <f t="shared" si="5"/>
        <v>-0.23173278080000026</v>
      </c>
      <c r="R128" s="5" t="s">
        <v>30</v>
      </c>
      <c r="S128" s="6" t="str">
        <f t="shared" si="6"/>
        <v>Yes</v>
      </c>
      <c r="T128" s="7">
        <f t="shared" si="7"/>
        <v>59.543157303548234</v>
      </c>
      <c r="U128" s="6">
        <f t="shared" si="8"/>
        <v>4</v>
      </c>
      <c r="V128" s="5">
        <f t="shared" si="9"/>
        <v>266</v>
      </c>
      <c r="W128" s="5"/>
    </row>
    <row r="129" spans="1:23">
      <c r="A129" s="5">
        <v>127</v>
      </c>
      <c r="B129" s="5" t="s">
        <v>73</v>
      </c>
      <c r="C129" s="5" t="s">
        <v>25</v>
      </c>
      <c r="D129" s="5" t="s">
        <v>33</v>
      </c>
      <c r="E129" s="5" t="s">
        <v>80</v>
      </c>
      <c r="F129" s="5" t="s">
        <v>118</v>
      </c>
      <c r="G129" s="5" t="s">
        <v>127</v>
      </c>
      <c r="H129" s="5" t="s">
        <v>116</v>
      </c>
      <c r="I129" s="5" t="s">
        <v>93</v>
      </c>
      <c r="J129" s="5" t="s">
        <v>29</v>
      </c>
      <c r="K129" s="5" t="s">
        <v>29</v>
      </c>
      <c r="L129" s="5" t="s">
        <v>29</v>
      </c>
      <c r="M129" s="5" t="s">
        <v>29</v>
      </c>
      <c r="N129" s="12">
        <f>VLOOKUP(A129,'[1]Length adjustment - UNK'!$A$2:$F$519,6,FALSE)</f>
        <v>40.886506581491702</v>
      </c>
      <c r="O129" s="12">
        <v>3.2881002189999999</v>
      </c>
      <c r="P129" s="5">
        <v>2.5</v>
      </c>
      <c r="Q129" s="12">
        <f t="shared" si="5"/>
        <v>-0.31524008759999989</v>
      </c>
      <c r="R129" s="5" t="s">
        <v>30</v>
      </c>
      <c r="S129" s="6" t="str">
        <f t="shared" si="6"/>
        <v>Yes</v>
      </c>
      <c r="T129" s="7">
        <f t="shared" si="7"/>
        <v>80.420180003552574</v>
      </c>
      <c r="U129" s="6">
        <f t="shared" si="8"/>
        <v>4</v>
      </c>
      <c r="V129" s="5">
        <f t="shared" si="9"/>
        <v>190</v>
      </c>
      <c r="W129" s="5"/>
    </row>
    <row r="130" spans="1:23">
      <c r="A130" s="5">
        <v>128</v>
      </c>
      <c r="B130" s="5" t="s">
        <v>73</v>
      </c>
      <c r="C130" s="5" t="s">
        <v>25</v>
      </c>
      <c r="D130" s="5" t="s">
        <v>33</v>
      </c>
      <c r="E130" s="5" t="s">
        <v>80</v>
      </c>
      <c r="F130" s="5" t="s">
        <v>118</v>
      </c>
      <c r="G130" s="5" t="s">
        <v>127</v>
      </c>
      <c r="H130" s="5" t="s">
        <v>116</v>
      </c>
      <c r="I130" s="5" t="s">
        <v>133</v>
      </c>
      <c r="J130" s="5" t="s">
        <v>29</v>
      </c>
      <c r="K130" s="5" t="s">
        <v>29</v>
      </c>
      <c r="L130" s="5" t="s">
        <v>29</v>
      </c>
      <c r="M130" s="5" t="s">
        <v>29</v>
      </c>
      <c r="N130" s="12">
        <f>VLOOKUP(A130,'[1]Length adjustment - UNK'!$A$2:$F$519,6,FALSE)</f>
        <v>38.072437972553814</v>
      </c>
      <c r="O130" s="12">
        <v>3.5490605550000001</v>
      </c>
      <c r="P130" s="5">
        <v>2.5</v>
      </c>
      <c r="Q130" s="12">
        <f t="shared" si="5"/>
        <v>-0.41962422199999994</v>
      </c>
      <c r="R130" s="5" t="s">
        <v>30</v>
      </c>
      <c r="S130" s="6" t="str">
        <f t="shared" si="6"/>
        <v>Yes</v>
      </c>
      <c r="T130" s="7">
        <f t="shared" si="7"/>
        <v>93.218631219742107</v>
      </c>
      <c r="U130" s="6">
        <f t="shared" si="8"/>
        <v>4</v>
      </c>
      <c r="V130" s="5">
        <f t="shared" si="9"/>
        <v>151</v>
      </c>
      <c r="W130" s="5"/>
    </row>
    <row r="131" spans="1:23">
      <c r="A131" s="5">
        <v>129</v>
      </c>
      <c r="B131" s="5" t="s">
        <v>73</v>
      </c>
      <c r="C131" s="5" t="s">
        <v>25</v>
      </c>
      <c r="D131" s="5" t="s">
        <v>33</v>
      </c>
      <c r="E131" s="5" t="s">
        <v>80</v>
      </c>
      <c r="F131" s="5" t="s">
        <v>118</v>
      </c>
      <c r="G131" s="5" t="s">
        <v>127</v>
      </c>
      <c r="H131" s="5" t="s">
        <v>116</v>
      </c>
      <c r="I131" s="5" t="s">
        <v>103</v>
      </c>
      <c r="J131" s="5" t="s">
        <v>29</v>
      </c>
      <c r="K131" s="5" t="s">
        <v>29</v>
      </c>
      <c r="L131" s="5" t="s">
        <v>29</v>
      </c>
      <c r="M131" s="5" t="s">
        <v>29</v>
      </c>
      <c r="N131" s="12">
        <f>VLOOKUP(A131,'[1]Length adjustment - UNK'!$A$2:$F$519,6,FALSE)</f>
        <v>20.573249818146397</v>
      </c>
      <c r="O131" s="12">
        <v>1.6701461440000001</v>
      </c>
      <c r="P131" s="5">
        <v>2.5</v>
      </c>
      <c r="Q131" s="12">
        <f t="shared" ref="Q131:Q194" si="10">SUM(1-(O131/P131))</f>
        <v>0.33194154239999996</v>
      </c>
      <c r="R131" s="5" t="s">
        <v>30</v>
      </c>
      <c r="S131" s="6" t="str">
        <f t="shared" ref="S131:S194" si="11">IF(AND(Q131&lt;0.5,Q131&gt;-0.5),"Yes","No")</f>
        <v>Yes</v>
      </c>
      <c r="T131" s="7">
        <f t="shared" ref="T131:T194" si="12">SUM(O131/(N131/1000))</f>
        <v>81.180472641073308</v>
      </c>
      <c r="U131" s="6">
        <f t="shared" ref="U131:U194" si="13">IF(T131&lt;=12,1,IF(T131&lt;25,2,IF(T131&lt;50,3,IF(T131&lt;100,4,5))))</f>
        <v>4</v>
      </c>
      <c r="V131" s="5">
        <f t="shared" ref="V131:V194" si="14">RANK(T131,T$3:T$520)</f>
        <v>182</v>
      </c>
      <c r="W131" s="5"/>
    </row>
    <row r="132" spans="1:23">
      <c r="A132" s="5">
        <v>130</v>
      </c>
      <c r="B132" s="5" t="s">
        <v>73</v>
      </c>
      <c r="C132" s="5" t="s">
        <v>25</v>
      </c>
      <c r="D132" s="5" t="s">
        <v>33</v>
      </c>
      <c r="E132" s="5" t="s">
        <v>80</v>
      </c>
      <c r="F132" s="5" t="s">
        <v>118</v>
      </c>
      <c r="G132" s="5" t="s">
        <v>127</v>
      </c>
      <c r="H132" s="5" t="s">
        <v>117</v>
      </c>
      <c r="I132" s="5" t="s">
        <v>104</v>
      </c>
      <c r="J132" s="5" t="s">
        <v>29</v>
      </c>
      <c r="K132" s="5" t="s">
        <v>29</v>
      </c>
      <c r="L132" s="5" t="s">
        <v>29</v>
      </c>
      <c r="M132" s="5" t="s">
        <v>29</v>
      </c>
      <c r="N132" s="12">
        <f>VLOOKUP(A132,'[1]Length adjustment - UNK'!$A$2:$F$519,6,FALSE)</f>
        <v>45.756322148509682</v>
      </c>
      <c r="O132" s="12">
        <v>3.131524019</v>
      </c>
      <c r="P132" s="5">
        <v>2.5</v>
      </c>
      <c r="Q132" s="12">
        <f t="shared" si="10"/>
        <v>-0.25260960759999995</v>
      </c>
      <c r="R132" s="5" t="s">
        <v>30</v>
      </c>
      <c r="S132" s="6" t="str">
        <f t="shared" si="11"/>
        <v>Yes</v>
      </c>
      <c r="T132" s="7">
        <f t="shared" si="12"/>
        <v>68.439154896150157</v>
      </c>
      <c r="U132" s="6">
        <f t="shared" si="13"/>
        <v>4</v>
      </c>
      <c r="V132" s="5">
        <f t="shared" si="14"/>
        <v>231</v>
      </c>
      <c r="W132" s="5"/>
    </row>
    <row r="133" spans="1:23">
      <c r="A133" s="5">
        <v>131</v>
      </c>
      <c r="B133" s="5" t="s">
        <v>73</v>
      </c>
      <c r="C133" s="5" t="s">
        <v>25</v>
      </c>
      <c r="D133" s="5" t="s">
        <v>33</v>
      </c>
      <c r="E133" s="5" t="s">
        <v>80</v>
      </c>
      <c r="F133" s="5" t="s">
        <v>118</v>
      </c>
      <c r="G133" s="5" t="s">
        <v>127</v>
      </c>
      <c r="H133" s="5" t="s">
        <v>117</v>
      </c>
      <c r="I133" s="5" t="s">
        <v>112</v>
      </c>
      <c r="J133" s="5" t="s">
        <v>29</v>
      </c>
      <c r="K133" s="5" t="s">
        <v>29</v>
      </c>
      <c r="L133" s="5" t="s">
        <v>29</v>
      </c>
      <c r="M133" s="5" t="s">
        <v>29</v>
      </c>
      <c r="N133" s="12">
        <f>VLOOKUP(A133,'[1]Length adjustment - UNK'!$A$2:$F$519,6,FALSE)</f>
        <v>22.014114831688488</v>
      </c>
      <c r="O133" s="12">
        <v>1.7223382100000002</v>
      </c>
      <c r="P133" s="5">
        <v>2.5</v>
      </c>
      <c r="Q133" s="12">
        <f t="shared" si="10"/>
        <v>0.31106471599999996</v>
      </c>
      <c r="R133" s="5" t="s">
        <v>30</v>
      </c>
      <c r="S133" s="6" t="str">
        <f t="shared" si="11"/>
        <v>Yes</v>
      </c>
      <c r="T133" s="7">
        <f t="shared" si="12"/>
        <v>78.237904324945163</v>
      </c>
      <c r="U133" s="6">
        <f t="shared" si="13"/>
        <v>4</v>
      </c>
      <c r="V133" s="5">
        <f t="shared" si="14"/>
        <v>198</v>
      </c>
      <c r="W133" s="5"/>
    </row>
    <row r="134" spans="1:23">
      <c r="A134" s="5">
        <v>132</v>
      </c>
      <c r="B134" s="5" t="s">
        <v>73</v>
      </c>
      <c r="C134" s="5" t="s">
        <v>25</v>
      </c>
      <c r="D134" s="5" t="s">
        <v>33</v>
      </c>
      <c r="E134" s="5" t="s">
        <v>80</v>
      </c>
      <c r="F134" s="5" t="s">
        <v>118</v>
      </c>
      <c r="G134" s="5" t="s">
        <v>127</v>
      </c>
      <c r="H134" s="5" t="s">
        <v>117</v>
      </c>
      <c r="I134" s="5" t="s">
        <v>93</v>
      </c>
      <c r="J134" s="5" t="s">
        <v>29</v>
      </c>
      <c r="K134" s="5" t="s">
        <v>29</v>
      </c>
      <c r="L134" s="5" t="s">
        <v>29</v>
      </c>
      <c r="M134" s="5" t="s">
        <v>29</v>
      </c>
      <c r="N134" s="12">
        <f>VLOOKUP(A134,'[1]Length adjustment - UNK'!$A$2:$F$519,6,FALSE)</f>
        <v>46.356623902010867</v>
      </c>
      <c r="O134" s="12">
        <v>3.549060554</v>
      </c>
      <c r="P134" s="5">
        <v>2.5</v>
      </c>
      <c r="Q134" s="12">
        <f t="shared" si="10"/>
        <v>-0.4196242215999999</v>
      </c>
      <c r="R134" s="5" t="s">
        <v>30</v>
      </c>
      <c r="S134" s="6" t="str">
        <f t="shared" si="11"/>
        <v>Yes</v>
      </c>
      <c r="T134" s="7">
        <f t="shared" si="12"/>
        <v>76.55994451843695</v>
      </c>
      <c r="U134" s="6">
        <f t="shared" si="13"/>
        <v>4</v>
      </c>
      <c r="V134" s="5">
        <f t="shared" si="14"/>
        <v>202</v>
      </c>
      <c r="W134" s="5"/>
    </row>
    <row r="135" spans="1:23">
      <c r="A135" s="5">
        <v>133</v>
      </c>
      <c r="B135" s="5" t="s">
        <v>73</v>
      </c>
      <c r="C135" s="5" t="s">
        <v>25</v>
      </c>
      <c r="D135" s="5" t="s">
        <v>33</v>
      </c>
      <c r="E135" s="5" t="s">
        <v>80</v>
      </c>
      <c r="F135" s="5" t="s">
        <v>118</v>
      </c>
      <c r="G135" s="5" t="s">
        <v>127</v>
      </c>
      <c r="H135" s="5" t="s">
        <v>117</v>
      </c>
      <c r="I135" s="5" t="s">
        <v>133</v>
      </c>
      <c r="J135" s="5" t="s">
        <v>29</v>
      </c>
      <c r="K135" s="5" t="s">
        <v>78</v>
      </c>
      <c r="L135" s="5" t="s">
        <v>29</v>
      </c>
      <c r="M135" s="5" t="s">
        <v>29</v>
      </c>
      <c r="N135" s="12">
        <f>VLOOKUP(A135,'[1]Length adjustment - UNK'!$A$2:$F$519,6,FALSE)</f>
        <v>26.716157525216907</v>
      </c>
      <c r="O135" s="12">
        <v>1.356993742</v>
      </c>
      <c r="P135" s="5">
        <v>2.5</v>
      </c>
      <c r="Q135" s="12">
        <f t="shared" si="10"/>
        <v>0.4572025032</v>
      </c>
      <c r="R135" s="5" t="s">
        <v>30</v>
      </c>
      <c r="S135" s="6" t="str">
        <f t="shared" si="11"/>
        <v>Yes</v>
      </c>
      <c r="T135" s="7">
        <f t="shared" si="12"/>
        <v>50.792998234089524</v>
      </c>
      <c r="U135" s="6">
        <f t="shared" si="13"/>
        <v>4</v>
      </c>
      <c r="V135" s="5">
        <f t="shared" si="14"/>
        <v>302</v>
      </c>
      <c r="W135" s="5"/>
    </row>
    <row r="136" spans="1:23">
      <c r="A136" s="5">
        <v>134</v>
      </c>
      <c r="B136" s="5" t="s">
        <v>73</v>
      </c>
      <c r="C136" s="5" t="s">
        <v>25</v>
      </c>
      <c r="D136" s="5" t="s">
        <v>33</v>
      </c>
      <c r="E136" s="5" t="s">
        <v>80</v>
      </c>
      <c r="F136" s="5" t="s">
        <v>118</v>
      </c>
      <c r="G136" s="5" t="s">
        <v>127</v>
      </c>
      <c r="H136" s="5" t="s">
        <v>117</v>
      </c>
      <c r="I136" s="5" t="s">
        <v>133</v>
      </c>
      <c r="J136" s="5" t="s">
        <v>29</v>
      </c>
      <c r="K136" s="5" t="s">
        <v>106</v>
      </c>
      <c r="L136" s="5" t="s">
        <v>29</v>
      </c>
      <c r="M136" s="5" t="s">
        <v>29</v>
      </c>
      <c r="N136" s="12">
        <f>VLOOKUP(A136,'[1]Length adjustment - UNK'!$A$2:$F$519,6,FALSE)</f>
        <v>24.937676640251809</v>
      </c>
      <c r="O136" s="12">
        <v>3.0271398860000001</v>
      </c>
      <c r="P136" s="5">
        <v>2.5</v>
      </c>
      <c r="Q136" s="12">
        <f t="shared" si="10"/>
        <v>-0.21085595439999993</v>
      </c>
      <c r="R136" s="5" t="s">
        <v>30</v>
      </c>
      <c r="S136" s="6" t="str">
        <f t="shared" si="11"/>
        <v>Yes</v>
      </c>
      <c r="T136" s="7">
        <f t="shared" si="12"/>
        <v>121.3882082789503</v>
      </c>
      <c r="U136" s="6">
        <f t="shared" si="13"/>
        <v>5</v>
      </c>
      <c r="V136" s="5">
        <f t="shared" si="14"/>
        <v>110</v>
      </c>
      <c r="W136" s="5"/>
    </row>
    <row r="137" spans="1:23">
      <c r="A137" s="5">
        <v>135</v>
      </c>
      <c r="B137" s="5" t="s">
        <v>73</v>
      </c>
      <c r="C137" s="5" t="s">
        <v>25</v>
      </c>
      <c r="D137" s="5" t="s">
        <v>33</v>
      </c>
      <c r="E137" s="5" t="s">
        <v>80</v>
      </c>
      <c r="F137" s="5" t="s">
        <v>118</v>
      </c>
      <c r="G137" s="5" t="s">
        <v>127</v>
      </c>
      <c r="H137" s="5" t="s">
        <v>117</v>
      </c>
      <c r="I137" s="5" t="s">
        <v>103</v>
      </c>
      <c r="J137" s="5" t="s">
        <v>29</v>
      </c>
      <c r="K137" s="5" t="s">
        <v>29</v>
      </c>
      <c r="L137" s="5" t="s">
        <v>29</v>
      </c>
      <c r="M137" s="5" t="s">
        <v>29</v>
      </c>
      <c r="N137" s="12">
        <f>VLOOKUP(A137,'[1]Length adjustment - UNK'!$A$2:$F$519,6,FALSE)</f>
        <v>25.394449012208327</v>
      </c>
      <c r="O137" s="12">
        <v>1.878914411</v>
      </c>
      <c r="P137" s="5">
        <v>2.5</v>
      </c>
      <c r="Q137" s="12">
        <f t="shared" si="10"/>
        <v>0.2484342356</v>
      </c>
      <c r="R137" s="5" t="s">
        <v>30</v>
      </c>
      <c r="S137" s="6" t="str">
        <f t="shared" si="11"/>
        <v>Yes</v>
      </c>
      <c r="T137" s="7">
        <f t="shared" si="12"/>
        <v>73.98917811119729</v>
      </c>
      <c r="U137" s="6">
        <f t="shared" si="13"/>
        <v>4</v>
      </c>
      <c r="V137" s="5">
        <f t="shared" si="14"/>
        <v>212</v>
      </c>
      <c r="W137" s="5"/>
    </row>
    <row r="138" spans="1:23">
      <c r="A138" s="5">
        <v>136</v>
      </c>
      <c r="B138" s="5" t="s">
        <v>73</v>
      </c>
      <c r="C138" s="5" t="s">
        <v>25</v>
      </c>
      <c r="D138" s="5" t="s">
        <v>33</v>
      </c>
      <c r="E138" s="5" t="s">
        <v>80</v>
      </c>
      <c r="F138" s="5" t="s">
        <v>134</v>
      </c>
      <c r="G138" s="5" t="s">
        <v>135</v>
      </c>
      <c r="H138" s="5" t="s">
        <v>128</v>
      </c>
      <c r="I138" s="5" t="s">
        <v>29</v>
      </c>
      <c r="J138" s="5" t="s">
        <v>29</v>
      </c>
      <c r="K138" s="5" t="s">
        <v>29</v>
      </c>
      <c r="L138" s="5" t="s">
        <v>29</v>
      </c>
      <c r="M138" s="5" t="s">
        <v>29</v>
      </c>
      <c r="N138" s="12">
        <f>VLOOKUP(A138,'[1]Length adjustment - UNK'!$A$2:$F$519,6,FALSE)</f>
        <v>19.451162431485994</v>
      </c>
      <c r="O138" s="12">
        <v>1.56576201</v>
      </c>
      <c r="P138" s="5">
        <v>2.5</v>
      </c>
      <c r="Q138" s="12">
        <f t="shared" si="10"/>
        <v>0.37369519600000001</v>
      </c>
      <c r="R138" s="5" t="s">
        <v>30</v>
      </c>
      <c r="S138" s="6" t="str">
        <f t="shared" si="11"/>
        <v>Yes</v>
      </c>
      <c r="T138" s="7">
        <f t="shared" si="12"/>
        <v>80.497091909811473</v>
      </c>
      <c r="U138" s="6">
        <f t="shared" si="13"/>
        <v>4</v>
      </c>
      <c r="V138" s="5">
        <f t="shared" si="14"/>
        <v>189</v>
      </c>
      <c r="W138" s="5"/>
    </row>
    <row r="139" spans="1:23">
      <c r="A139" s="5">
        <v>137</v>
      </c>
      <c r="B139" s="5" t="s">
        <v>73</v>
      </c>
      <c r="C139" s="5" t="s">
        <v>25</v>
      </c>
      <c r="D139" s="5" t="s">
        <v>33</v>
      </c>
      <c r="E139" s="5" t="s">
        <v>80</v>
      </c>
      <c r="F139" s="5" t="s">
        <v>134</v>
      </c>
      <c r="G139" s="5" t="s">
        <v>135</v>
      </c>
      <c r="H139" s="5" t="s">
        <v>116</v>
      </c>
      <c r="I139" s="5" t="s">
        <v>29</v>
      </c>
      <c r="J139" s="5" t="s">
        <v>29</v>
      </c>
      <c r="K139" s="5" t="s">
        <v>29</v>
      </c>
      <c r="L139" s="5" t="s">
        <v>29</v>
      </c>
      <c r="M139" s="5" t="s">
        <v>29</v>
      </c>
      <c r="N139" s="12">
        <f>VLOOKUP(A139,'[1]Length adjustment - UNK'!$A$2:$F$519,6,FALSE)</f>
        <v>34.643110060087373</v>
      </c>
      <c r="O139" s="12">
        <v>2.3486430149999999</v>
      </c>
      <c r="P139" s="5">
        <v>2.5</v>
      </c>
      <c r="Q139" s="12">
        <f t="shared" si="10"/>
        <v>6.0542794000000066E-2</v>
      </c>
      <c r="R139" s="5" t="s">
        <v>30</v>
      </c>
      <c r="S139" s="6" t="str">
        <f t="shared" si="11"/>
        <v>Yes</v>
      </c>
      <c r="T139" s="7">
        <f t="shared" si="12"/>
        <v>67.795385891346172</v>
      </c>
      <c r="U139" s="6">
        <f t="shared" si="13"/>
        <v>4</v>
      </c>
      <c r="V139" s="5">
        <f t="shared" si="14"/>
        <v>232</v>
      </c>
      <c r="W139" s="5"/>
    </row>
    <row r="140" spans="1:23">
      <c r="A140" s="5">
        <v>138</v>
      </c>
      <c r="B140" s="5" t="s">
        <v>73</v>
      </c>
      <c r="C140" s="5" t="s">
        <v>25</v>
      </c>
      <c r="D140" s="5" t="s">
        <v>33</v>
      </c>
      <c r="E140" s="5" t="s">
        <v>80</v>
      </c>
      <c r="F140" s="5" t="s">
        <v>134</v>
      </c>
      <c r="G140" s="5" t="s">
        <v>135</v>
      </c>
      <c r="H140" s="5" t="s">
        <v>117</v>
      </c>
      <c r="I140" s="5" t="s">
        <v>29</v>
      </c>
      <c r="J140" s="5" t="s">
        <v>29</v>
      </c>
      <c r="K140" s="5" t="s">
        <v>29</v>
      </c>
      <c r="L140" s="5" t="s">
        <v>29</v>
      </c>
      <c r="M140" s="5" t="s">
        <v>29</v>
      </c>
      <c r="N140" s="12">
        <f>VLOOKUP(A140,'[1]Length adjustment - UNK'!$A$2:$F$519,6,FALSE)</f>
        <v>47.038312432659275</v>
      </c>
      <c r="O140" s="12">
        <v>3.0271398840000003</v>
      </c>
      <c r="P140" s="5">
        <v>2.5</v>
      </c>
      <c r="Q140" s="12">
        <f t="shared" si="10"/>
        <v>-0.21085595360000009</v>
      </c>
      <c r="R140" s="5" t="s">
        <v>30</v>
      </c>
      <c r="S140" s="6" t="str">
        <f t="shared" si="11"/>
        <v>Yes</v>
      </c>
      <c r="T140" s="7">
        <f t="shared" si="12"/>
        <v>64.354772257905665</v>
      </c>
      <c r="U140" s="6">
        <f t="shared" si="13"/>
        <v>4</v>
      </c>
      <c r="V140" s="5">
        <f t="shared" si="14"/>
        <v>249</v>
      </c>
      <c r="W140" s="5"/>
    </row>
    <row r="141" spans="1:23">
      <c r="A141" s="5">
        <v>139</v>
      </c>
      <c r="B141" s="5" t="s">
        <v>73</v>
      </c>
      <c r="C141" s="5" t="s">
        <v>25</v>
      </c>
      <c r="D141" s="5" t="s">
        <v>33</v>
      </c>
      <c r="E141" s="5" t="s">
        <v>80</v>
      </c>
      <c r="F141" s="5" t="s">
        <v>134</v>
      </c>
      <c r="G141" s="5" t="s">
        <v>136</v>
      </c>
      <c r="H141" s="5" t="s">
        <v>137</v>
      </c>
      <c r="I141" s="5" t="s">
        <v>29</v>
      </c>
      <c r="J141" s="5" t="s">
        <v>29</v>
      </c>
      <c r="K141" s="5" t="s">
        <v>29</v>
      </c>
      <c r="L141" s="5" t="s">
        <v>29</v>
      </c>
      <c r="M141" s="5" t="s">
        <v>29</v>
      </c>
      <c r="N141" s="12">
        <f>VLOOKUP(A141,'[1]Length adjustment - UNK'!$A$2:$F$519,6,FALSE)</f>
        <v>33.403502673942931</v>
      </c>
      <c r="O141" s="12">
        <v>2.1920668120000002</v>
      </c>
      <c r="P141" s="5">
        <v>2.5</v>
      </c>
      <c r="Q141" s="12">
        <f t="shared" si="10"/>
        <v>0.12317327519999988</v>
      </c>
      <c r="R141" s="5" t="s">
        <v>30</v>
      </c>
      <c r="S141" s="6" t="str">
        <f t="shared" si="11"/>
        <v>Yes</v>
      </c>
      <c r="T141" s="7">
        <f t="shared" si="12"/>
        <v>65.623860868637763</v>
      </c>
      <c r="U141" s="6">
        <f t="shared" si="13"/>
        <v>4</v>
      </c>
      <c r="V141" s="5">
        <f t="shared" si="14"/>
        <v>243</v>
      </c>
      <c r="W141" s="5"/>
    </row>
    <row r="142" spans="1:23">
      <c r="A142" s="5">
        <v>140</v>
      </c>
      <c r="B142" s="5" t="s">
        <v>73</v>
      </c>
      <c r="C142" s="5" t="s">
        <v>25</v>
      </c>
      <c r="D142" s="5" t="s">
        <v>33</v>
      </c>
      <c r="E142" s="5" t="s">
        <v>80</v>
      </c>
      <c r="F142" s="5" t="s">
        <v>134</v>
      </c>
      <c r="G142" s="5" t="s">
        <v>136</v>
      </c>
      <c r="H142" s="5" t="s">
        <v>117</v>
      </c>
      <c r="I142" s="5" t="s">
        <v>29</v>
      </c>
      <c r="J142" s="5" t="s">
        <v>29</v>
      </c>
      <c r="K142" s="5" t="s">
        <v>29</v>
      </c>
      <c r="L142" s="5" t="s">
        <v>29</v>
      </c>
      <c r="M142" s="5" t="s">
        <v>29</v>
      </c>
      <c r="N142" s="12">
        <f>VLOOKUP(A142,'[1]Length adjustment - UNK'!$A$2:$F$519,6,FALSE)</f>
        <v>39.960666060890105</v>
      </c>
      <c r="O142" s="12">
        <v>2.3486430149999999</v>
      </c>
      <c r="P142" s="5">
        <v>2.5</v>
      </c>
      <c r="Q142" s="12">
        <f t="shared" si="10"/>
        <v>6.0542794000000066E-2</v>
      </c>
      <c r="R142" s="5" t="s">
        <v>30</v>
      </c>
      <c r="S142" s="6" t="str">
        <f t="shared" si="11"/>
        <v>Yes</v>
      </c>
      <c r="T142" s="7">
        <f t="shared" si="12"/>
        <v>58.773870571157467</v>
      </c>
      <c r="U142" s="6">
        <f t="shared" si="13"/>
        <v>4</v>
      </c>
      <c r="V142" s="5">
        <f t="shared" si="14"/>
        <v>269</v>
      </c>
      <c r="W142" s="5"/>
    </row>
    <row r="143" spans="1:23">
      <c r="A143" s="5">
        <v>141</v>
      </c>
      <c r="B143" s="5" t="s">
        <v>73</v>
      </c>
      <c r="C143" s="5" t="s">
        <v>25</v>
      </c>
      <c r="D143" s="5" t="s">
        <v>33</v>
      </c>
      <c r="E143" s="5" t="s">
        <v>80</v>
      </c>
      <c r="F143" s="5" t="s">
        <v>134</v>
      </c>
      <c r="G143" s="5" t="s">
        <v>31</v>
      </c>
      <c r="H143" s="5" t="s">
        <v>29</v>
      </c>
      <c r="I143" s="5" t="s">
        <v>29</v>
      </c>
      <c r="J143" s="5" t="s">
        <v>29</v>
      </c>
      <c r="K143" s="5" t="s">
        <v>29</v>
      </c>
      <c r="L143" s="5" t="s">
        <v>29</v>
      </c>
      <c r="M143" s="5" t="s">
        <v>29</v>
      </c>
      <c r="N143" s="12">
        <f>VLOOKUP(A143,'[1]Length adjustment - UNK'!$A$2:$F$519,6,FALSE)</f>
        <v>45.832417339573901</v>
      </c>
      <c r="O143" s="12">
        <v>2.1920668139999999</v>
      </c>
      <c r="P143" s="5">
        <v>2.5</v>
      </c>
      <c r="Q143" s="12">
        <f t="shared" si="10"/>
        <v>0.12317327440000003</v>
      </c>
      <c r="R143" s="5" t="s">
        <v>30</v>
      </c>
      <c r="S143" s="6" t="str">
        <f t="shared" si="11"/>
        <v>Yes</v>
      </c>
      <c r="T143" s="7">
        <f t="shared" si="12"/>
        <v>47.827868160627531</v>
      </c>
      <c r="U143" s="6">
        <f t="shared" si="13"/>
        <v>3</v>
      </c>
      <c r="V143" s="5">
        <f t="shared" si="14"/>
        <v>314</v>
      </c>
      <c r="W143" s="5"/>
    </row>
    <row r="144" spans="1:23">
      <c r="A144" s="5">
        <v>142</v>
      </c>
      <c r="B144" s="5" t="s">
        <v>73</v>
      </c>
      <c r="C144" s="5" t="s">
        <v>25</v>
      </c>
      <c r="D144" s="5" t="s">
        <v>33</v>
      </c>
      <c r="E144" s="5" t="s">
        <v>138</v>
      </c>
      <c r="F144" s="5" t="s">
        <v>69</v>
      </c>
      <c r="G144" s="5" t="s">
        <v>81</v>
      </c>
      <c r="H144" s="5" t="s">
        <v>29</v>
      </c>
      <c r="I144" s="5" t="s">
        <v>29</v>
      </c>
      <c r="J144" s="5" t="s">
        <v>29</v>
      </c>
      <c r="K144" s="5" t="s">
        <v>29</v>
      </c>
      <c r="L144" s="5" t="s">
        <v>29</v>
      </c>
      <c r="M144" s="5" t="s">
        <v>29</v>
      </c>
      <c r="N144" s="12">
        <f>VLOOKUP(A144,'[1]Length adjustment - UNK'!$A$2:$F$519,6,FALSE)</f>
        <v>10.513465701771445</v>
      </c>
      <c r="O144" s="12">
        <v>2.8705636839999999</v>
      </c>
      <c r="P144" s="5">
        <v>2.5</v>
      </c>
      <c r="Q144" s="12">
        <f t="shared" si="10"/>
        <v>-0.14822547359999994</v>
      </c>
      <c r="R144" s="5" t="s">
        <v>30</v>
      </c>
      <c r="S144" s="6" t="str">
        <f t="shared" si="11"/>
        <v>Yes</v>
      </c>
      <c r="T144" s="7">
        <f t="shared" si="12"/>
        <v>273.03686200415626</v>
      </c>
      <c r="U144" s="6">
        <f t="shared" si="13"/>
        <v>5</v>
      </c>
      <c r="V144" s="5">
        <f t="shared" si="14"/>
        <v>39</v>
      </c>
      <c r="W144" s="5"/>
    </row>
    <row r="145" spans="1:23">
      <c r="A145" s="5">
        <v>143</v>
      </c>
      <c r="B145" s="5" t="s">
        <v>73</v>
      </c>
      <c r="C145" s="5" t="s">
        <v>25</v>
      </c>
      <c r="D145" s="5" t="s">
        <v>33</v>
      </c>
      <c r="E145" s="5" t="s">
        <v>138</v>
      </c>
      <c r="F145" s="5" t="s">
        <v>69</v>
      </c>
      <c r="G145" s="5" t="s">
        <v>139</v>
      </c>
      <c r="H145" s="5" t="s">
        <v>74</v>
      </c>
      <c r="I145" s="5" t="s">
        <v>75</v>
      </c>
      <c r="J145" s="5" t="s">
        <v>29</v>
      </c>
      <c r="K145" s="5" t="s">
        <v>29</v>
      </c>
      <c r="L145" s="5" t="s">
        <v>29</v>
      </c>
      <c r="M145" s="5" t="s">
        <v>29</v>
      </c>
      <c r="N145" s="12">
        <f>VLOOKUP(A145,'[1]Length adjustment - UNK'!$A$2:$F$519,6,FALSE)</f>
        <v>21.996525759443529</v>
      </c>
      <c r="O145" s="12">
        <v>1.513569943</v>
      </c>
      <c r="P145" s="5">
        <v>2.5</v>
      </c>
      <c r="Q145" s="12">
        <f t="shared" si="10"/>
        <v>0.39457202280000003</v>
      </c>
      <c r="R145" s="5" t="s">
        <v>30</v>
      </c>
      <c r="S145" s="6" t="str">
        <f t="shared" si="11"/>
        <v>Yes</v>
      </c>
      <c r="T145" s="7">
        <f t="shared" si="12"/>
        <v>68.809500170734722</v>
      </c>
      <c r="U145" s="6">
        <f t="shared" si="13"/>
        <v>4</v>
      </c>
      <c r="V145" s="5">
        <f t="shared" si="14"/>
        <v>229</v>
      </c>
      <c r="W145" s="5"/>
    </row>
    <row r="146" spans="1:23">
      <c r="A146" s="5">
        <v>144</v>
      </c>
      <c r="B146" s="5" t="s">
        <v>73</v>
      </c>
      <c r="C146" s="5" t="s">
        <v>25</v>
      </c>
      <c r="D146" s="5" t="s">
        <v>33</v>
      </c>
      <c r="E146" s="5" t="s">
        <v>138</v>
      </c>
      <c r="F146" s="5" t="s">
        <v>69</v>
      </c>
      <c r="G146" s="5" t="s">
        <v>139</v>
      </c>
      <c r="H146" s="5" t="s">
        <v>74</v>
      </c>
      <c r="I146" s="5" t="s">
        <v>76</v>
      </c>
      <c r="J146" s="5" t="s">
        <v>29</v>
      </c>
      <c r="K146" s="5" t="s">
        <v>29</v>
      </c>
      <c r="L146" s="5" t="s">
        <v>29</v>
      </c>
      <c r="M146" s="5" t="s">
        <v>29</v>
      </c>
      <c r="N146" s="12">
        <f>VLOOKUP(A146,'[1]Length adjustment - UNK'!$A$2:$F$519,6,FALSE)</f>
        <v>32.146023916651188</v>
      </c>
      <c r="O146" s="12">
        <v>2.818371618</v>
      </c>
      <c r="P146" s="5">
        <v>2.5</v>
      </c>
      <c r="Q146" s="12">
        <f t="shared" si="10"/>
        <v>-0.12734864720000005</v>
      </c>
      <c r="R146" s="5" t="s">
        <v>30</v>
      </c>
      <c r="S146" s="6" t="str">
        <f t="shared" si="11"/>
        <v>Yes</v>
      </c>
      <c r="T146" s="7">
        <f t="shared" si="12"/>
        <v>87.674034751779146</v>
      </c>
      <c r="U146" s="6">
        <f t="shared" si="13"/>
        <v>4</v>
      </c>
      <c r="V146" s="5">
        <f t="shared" si="14"/>
        <v>165</v>
      </c>
      <c r="W146" s="5"/>
    </row>
    <row r="147" spans="1:23">
      <c r="A147" s="5">
        <v>145</v>
      </c>
      <c r="B147" s="5" t="s">
        <v>73</v>
      </c>
      <c r="C147" s="5" t="s">
        <v>25</v>
      </c>
      <c r="D147" s="5" t="s">
        <v>33</v>
      </c>
      <c r="E147" s="5" t="s">
        <v>138</v>
      </c>
      <c r="F147" s="5" t="s">
        <v>69</v>
      </c>
      <c r="G147" s="5" t="s">
        <v>139</v>
      </c>
      <c r="H147" s="5" t="s">
        <v>85</v>
      </c>
      <c r="I147" s="5" t="s">
        <v>29</v>
      </c>
      <c r="J147" s="5" t="s">
        <v>29</v>
      </c>
      <c r="K147" s="5" t="s">
        <v>29</v>
      </c>
      <c r="L147" s="5" t="s">
        <v>29</v>
      </c>
      <c r="M147" s="5" t="s">
        <v>29</v>
      </c>
      <c r="N147" s="12">
        <f>VLOOKUP(A147,'[1]Length adjustment - UNK'!$A$2:$F$519,6,FALSE)</f>
        <v>19.699004933276868</v>
      </c>
      <c r="O147" s="12">
        <v>1.9832985460000001</v>
      </c>
      <c r="P147" s="5">
        <v>2.5</v>
      </c>
      <c r="Q147" s="12">
        <f t="shared" si="10"/>
        <v>0.20668058159999991</v>
      </c>
      <c r="R147" s="5" t="s">
        <v>30</v>
      </c>
      <c r="S147" s="6" t="str">
        <f t="shared" si="11"/>
        <v>Yes</v>
      </c>
      <c r="T147" s="7">
        <f t="shared" si="12"/>
        <v>100.68013855104327</v>
      </c>
      <c r="U147" s="6">
        <f t="shared" si="13"/>
        <v>5</v>
      </c>
      <c r="V147" s="5">
        <f t="shared" si="14"/>
        <v>138</v>
      </c>
      <c r="W147" s="5"/>
    </row>
    <row r="148" spans="1:23">
      <c r="A148" s="5">
        <v>146</v>
      </c>
      <c r="B148" s="5" t="s">
        <v>73</v>
      </c>
      <c r="C148" s="5" t="s">
        <v>25</v>
      </c>
      <c r="D148" s="5" t="s">
        <v>33</v>
      </c>
      <c r="E148" s="5" t="s">
        <v>138</v>
      </c>
      <c r="F148" s="5" t="s">
        <v>69</v>
      </c>
      <c r="G148" s="5" t="s">
        <v>139</v>
      </c>
      <c r="H148" s="5" t="s">
        <v>87</v>
      </c>
      <c r="I148" s="5" t="s">
        <v>75</v>
      </c>
      <c r="J148" s="5" t="s">
        <v>29</v>
      </c>
      <c r="K148" s="5" t="s">
        <v>29</v>
      </c>
      <c r="L148" s="5" t="s">
        <v>29</v>
      </c>
      <c r="M148" s="5" t="s">
        <v>29</v>
      </c>
      <c r="N148" s="12">
        <f>VLOOKUP(A148,'[1]Length adjustment - UNK'!$A$2:$F$519,6,FALSE)</f>
        <v>26.438773166080914</v>
      </c>
      <c r="O148" s="12">
        <v>2.0354906129999999</v>
      </c>
      <c r="P148" s="5">
        <v>2.5</v>
      </c>
      <c r="Q148" s="12">
        <f t="shared" si="10"/>
        <v>0.1858037548</v>
      </c>
      <c r="R148" s="5" t="s">
        <v>30</v>
      </c>
      <c r="S148" s="6" t="str">
        <f t="shared" si="11"/>
        <v>Yes</v>
      </c>
      <c r="T148" s="7">
        <f t="shared" si="12"/>
        <v>76.988845140945912</v>
      </c>
      <c r="U148" s="6">
        <f t="shared" si="13"/>
        <v>4</v>
      </c>
      <c r="V148" s="5">
        <f t="shared" si="14"/>
        <v>200</v>
      </c>
      <c r="W148" s="5"/>
    </row>
    <row r="149" spans="1:23">
      <c r="A149" s="5">
        <v>147</v>
      </c>
      <c r="B149" s="5" t="s">
        <v>73</v>
      </c>
      <c r="C149" s="5" t="s">
        <v>25</v>
      </c>
      <c r="D149" s="5" t="s">
        <v>33</v>
      </c>
      <c r="E149" s="5" t="s">
        <v>138</v>
      </c>
      <c r="F149" s="5" t="s">
        <v>69</v>
      </c>
      <c r="G149" s="5" t="s">
        <v>139</v>
      </c>
      <c r="H149" s="5" t="s">
        <v>87</v>
      </c>
      <c r="I149" s="5" t="s">
        <v>82</v>
      </c>
      <c r="J149" s="5" t="s">
        <v>29</v>
      </c>
      <c r="K149" s="5" t="s">
        <v>29</v>
      </c>
      <c r="L149" s="5" t="s">
        <v>29</v>
      </c>
      <c r="M149" s="5" t="s">
        <v>29</v>
      </c>
      <c r="N149" s="12">
        <f>VLOOKUP(A149,'[1]Length adjustment - UNK'!$A$2:$F$519,6,FALSE)</f>
        <v>20.305980185266385</v>
      </c>
      <c r="O149" s="12">
        <v>2.766179551</v>
      </c>
      <c r="P149" s="5">
        <v>2.5</v>
      </c>
      <c r="Q149" s="12">
        <f t="shared" si="10"/>
        <v>-0.10647182039999992</v>
      </c>
      <c r="R149" s="5" t="s">
        <v>30</v>
      </c>
      <c r="S149" s="6" t="str">
        <f t="shared" si="11"/>
        <v>Yes</v>
      </c>
      <c r="T149" s="7">
        <f t="shared" si="12"/>
        <v>136.2248719718088</v>
      </c>
      <c r="U149" s="6">
        <f t="shared" si="13"/>
        <v>5</v>
      </c>
      <c r="V149" s="5">
        <f t="shared" si="14"/>
        <v>98</v>
      </c>
      <c r="W149" s="5"/>
    </row>
    <row r="150" spans="1:23">
      <c r="A150" s="5">
        <v>148</v>
      </c>
      <c r="B150" s="5" t="s">
        <v>73</v>
      </c>
      <c r="C150" s="5" t="s">
        <v>25</v>
      </c>
      <c r="D150" s="5" t="s">
        <v>33</v>
      </c>
      <c r="E150" s="5" t="s">
        <v>138</v>
      </c>
      <c r="F150" s="5" t="s">
        <v>69</v>
      </c>
      <c r="G150" s="5" t="s">
        <v>139</v>
      </c>
      <c r="H150" s="5" t="s">
        <v>87</v>
      </c>
      <c r="I150" s="5" t="s">
        <v>84</v>
      </c>
      <c r="J150" s="5" t="s">
        <v>29</v>
      </c>
      <c r="K150" s="5" t="s">
        <v>29</v>
      </c>
      <c r="L150" s="5" t="s">
        <v>29</v>
      </c>
      <c r="M150" s="5" t="s">
        <v>29</v>
      </c>
      <c r="N150" s="12">
        <f>VLOOKUP(A150,'[1]Length adjustment - UNK'!$A$2:$F$519,6,FALSE)</f>
        <v>16.337016506385218</v>
      </c>
      <c r="O150" s="12">
        <v>2.1920668129999998</v>
      </c>
      <c r="P150" s="5">
        <v>2.5</v>
      </c>
      <c r="Q150" s="12">
        <f t="shared" si="10"/>
        <v>0.12317327480000007</v>
      </c>
      <c r="R150" s="5" t="s">
        <v>30</v>
      </c>
      <c r="S150" s="6" t="str">
        <f t="shared" si="11"/>
        <v>Yes</v>
      </c>
      <c r="T150" s="7">
        <f t="shared" si="12"/>
        <v>134.17791505219111</v>
      </c>
      <c r="U150" s="6">
        <f t="shared" si="13"/>
        <v>5</v>
      </c>
      <c r="V150" s="5">
        <f t="shared" si="14"/>
        <v>99</v>
      </c>
      <c r="W150" s="5"/>
    </row>
    <row r="151" spans="1:23">
      <c r="A151" s="5">
        <v>149</v>
      </c>
      <c r="B151" s="5" t="s">
        <v>73</v>
      </c>
      <c r="C151" s="5" t="s">
        <v>25</v>
      </c>
      <c r="D151" s="5" t="s">
        <v>33</v>
      </c>
      <c r="E151" s="5" t="s">
        <v>138</v>
      </c>
      <c r="F151" s="5" t="s">
        <v>118</v>
      </c>
      <c r="G151" s="5" t="s">
        <v>119</v>
      </c>
      <c r="H151" s="5" t="s">
        <v>128</v>
      </c>
      <c r="I151" s="5" t="s">
        <v>29</v>
      </c>
      <c r="J151" s="5" t="s">
        <v>29</v>
      </c>
      <c r="K151" s="5" t="s">
        <v>29</v>
      </c>
      <c r="L151" s="5" t="s">
        <v>29</v>
      </c>
      <c r="M151" s="5" t="s">
        <v>29</v>
      </c>
      <c r="N151" s="12">
        <f>VLOOKUP(A151,'[1]Length adjustment - UNK'!$A$2:$F$519,6,FALSE)</f>
        <v>33.389083298554766</v>
      </c>
      <c r="O151" s="12">
        <v>2.974947818</v>
      </c>
      <c r="P151" s="5">
        <v>2.5</v>
      </c>
      <c r="Q151" s="12">
        <f t="shared" si="10"/>
        <v>-0.18997912719999999</v>
      </c>
      <c r="R151" s="5" t="s">
        <v>30</v>
      </c>
      <c r="S151" s="6" t="str">
        <f t="shared" si="11"/>
        <v>Yes</v>
      </c>
      <c r="T151" s="7">
        <f t="shared" si="12"/>
        <v>89.099415859936755</v>
      </c>
      <c r="U151" s="6">
        <f t="shared" si="13"/>
        <v>4</v>
      </c>
      <c r="V151" s="5">
        <f t="shared" si="14"/>
        <v>161</v>
      </c>
      <c r="W151" s="5"/>
    </row>
    <row r="152" spans="1:23">
      <c r="A152" s="5">
        <v>150</v>
      </c>
      <c r="B152" s="5" t="s">
        <v>73</v>
      </c>
      <c r="C152" s="5" t="s">
        <v>25</v>
      </c>
      <c r="D152" s="5" t="s">
        <v>33</v>
      </c>
      <c r="E152" s="5" t="s">
        <v>138</v>
      </c>
      <c r="F152" s="5" t="s">
        <v>118</v>
      </c>
      <c r="G152" s="5" t="s">
        <v>119</v>
      </c>
      <c r="H152" s="5" t="s">
        <v>140</v>
      </c>
      <c r="I152" s="5" t="s">
        <v>29</v>
      </c>
      <c r="J152" s="5" t="s">
        <v>29</v>
      </c>
      <c r="K152" s="5" t="s">
        <v>29</v>
      </c>
      <c r="L152" s="5" t="s">
        <v>29</v>
      </c>
      <c r="M152" s="5" t="s">
        <v>29</v>
      </c>
      <c r="N152" s="12">
        <f>VLOOKUP(A152,'[1]Length adjustment - UNK'!$A$2:$F$519,6,FALSE)</f>
        <v>41.658025355966409</v>
      </c>
      <c r="O152" s="12">
        <v>2.8705636840000004</v>
      </c>
      <c r="P152" s="5">
        <v>2.5</v>
      </c>
      <c r="Q152" s="12">
        <f t="shared" si="10"/>
        <v>-0.14822547360000016</v>
      </c>
      <c r="R152" s="5" t="s">
        <v>30</v>
      </c>
      <c r="S152" s="6" t="str">
        <f t="shared" si="11"/>
        <v>Yes</v>
      </c>
      <c r="T152" s="7">
        <f t="shared" si="12"/>
        <v>68.907819309031851</v>
      </c>
      <c r="U152" s="6">
        <f t="shared" si="13"/>
        <v>4</v>
      </c>
      <c r="V152" s="5">
        <f t="shared" si="14"/>
        <v>228</v>
      </c>
      <c r="W152" s="5"/>
    </row>
    <row r="153" spans="1:23">
      <c r="A153" s="5">
        <v>151</v>
      </c>
      <c r="B153" s="5" t="s">
        <v>73</v>
      </c>
      <c r="C153" s="5" t="s">
        <v>25</v>
      </c>
      <c r="D153" s="5" t="s">
        <v>33</v>
      </c>
      <c r="E153" s="5" t="s">
        <v>138</v>
      </c>
      <c r="F153" s="5" t="s">
        <v>141</v>
      </c>
      <c r="G153" s="5" t="s">
        <v>142</v>
      </c>
      <c r="H153" s="5" t="s">
        <v>137</v>
      </c>
      <c r="I153" s="5" t="s">
        <v>29</v>
      </c>
      <c r="J153" s="5" t="s">
        <v>29</v>
      </c>
      <c r="K153" s="5" t="s">
        <v>29</v>
      </c>
      <c r="L153" s="5" t="s">
        <v>29</v>
      </c>
      <c r="M153" s="5" t="s">
        <v>29</v>
      </c>
      <c r="N153" s="12">
        <f>VLOOKUP(A153,'[1]Length adjustment - UNK'!$A$2:$F$519,6,FALSE)</f>
        <v>56.468889577475096</v>
      </c>
      <c r="O153" s="12">
        <v>3.4446764200000004</v>
      </c>
      <c r="P153" s="5">
        <v>2.5</v>
      </c>
      <c r="Q153" s="12">
        <f t="shared" si="10"/>
        <v>-0.37787056800000007</v>
      </c>
      <c r="R153" s="5" t="s">
        <v>30</v>
      </c>
      <c r="S153" s="6" t="str">
        <f t="shared" si="11"/>
        <v>Yes</v>
      </c>
      <c r="T153" s="7">
        <f t="shared" si="12"/>
        <v>61.001313214666951</v>
      </c>
      <c r="U153" s="6">
        <f t="shared" si="13"/>
        <v>4</v>
      </c>
      <c r="V153" s="5">
        <f t="shared" si="14"/>
        <v>256</v>
      </c>
      <c r="W153" s="5"/>
    </row>
    <row r="154" spans="1:23">
      <c r="A154" s="5">
        <v>152</v>
      </c>
      <c r="B154" s="5" t="s">
        <v>73</v>
      </c>
      <c r="C154" s="5" t="s">
        <v>25</v>
      </c>
      <c r="D154" s="5" t="s">
        <v>33</v>
      </c>
      <c r="E154" s="5" t="s">
        <v>138</v>
      </c>
      <c r="F154" s="5" t="s">
        <v>141</v>
      </c>
      <c r="G154" s="5" t="s">
        <v>142</v>
      </c>
      <c r="H154" s="5" t="s">
        <v>117</v>
      </c>
      <c r="I154" s="5" t="s">
        <v>29</v>
      </c>
      <c r="J154" s="5" t="s">
        <v>29</v>
      </c>
      <c r="K154" s="5" t="s">
        <v>29</v>
      </c>
      <c r="L154" s="5" t="s">
        <v>29</v>
      </c>
      <c r="M154" s="5" t="s">
        <v>29</v>
      </c>
      <c r="N154" s="12">
        <f>VLOOKUP(A154,'[1]Length adjustment - UNK'!$A$2:$F$519,6,FALSE)</f>
        <v>39.884356497222122</v>
      </c>
      <c r="O154" s="12">
        <v>2.60960335</v>
      </c>
      <c r="P154" s="5">
        <v>2.5</v>
      </c>
      <c r="Q154" s="12">
        <f t="shared" si="10"/>
        <v>-4.3841339999999951E-2</v>
      </c>
      <c r="R154" s="5" t="s">
        <v>30</v>
      </c>
      <c r="S154" s="6" t="str">
        <f t="shared" si="11"/>
        <v>Yes</v>
      </c>
      <c r="T154" s="7">
        <f t="shared" si="12"/>
        <v>65.429245428135573</v>
      </c>
      <c r="U154" s="6">
        <f t="shared" si="13"/>
        <v>4</v>
      </c>
      <c r="V154" s="5">
        <f t="shared" si="14"/>
        <v>244</v>
      </c>
      <c r="W154" s="5"/>
    </row>
    <row r="155" spans="1:23">
      <c r="A155" s="5">
        <v>153</v>
      </c>
      <c r="B155" s="5" t="s">
        <v>73</v>
      </c>
      <c r="C155" s="5" t="s">
        <v>25</v>
      </c>
      <c r="D155" s="5" t="s">
        <v>35</v>
      </c>
      <c r="E155" s="5" t="s">
        <v>36</v>
      </c>
      <c r="F155" s="5" t="s">
        <v>69</v>
      </c>
      <c r="G155" s="5" t="s">
        <v>81</v>
      </c>
      <c r="H155" s="5" t="s">
        <v>74</v>
      </c>
      <c r="I155" s="5" t="s">
        <v>29</v>
      </c>
      <c r="J155" s="5" t="s">
        <v>29</v>
      </c>
      <c r="K155" s="5" t="s">
        <v>29</v>
      </c>
      <c r="L155" s="5" t="s">
        <v>29</v>
      </c>
      <c r="M155" s="5" t="s">
        <v>29</v>
      </c>
      <c r="N155" s="12">
        <f>VLOOKUP(A155,'[1]Length adjustment - UNK'!$A$2:$F$519,6,FALSE)</f>
        <v>8.9137731198423591</v>
      </c>
      <c r="O155" s="12">
        <v>3.1315240200000001</v>
      </c>
      <c r="P155" s="5">
        <v>2.5</v>
      </c>
      <c r="Q155" s="12">
        <f t="shared" si="10"/>
        <v>-0.25260960799999999</v>
      </c>
      <c r="R155" s="5" t="s">
        <v>30</v>
      </c>
      <c r="S155" s="6" t="str">
        <f t="shared" si="11"/>
        <v>Yes</v>
      </c>
      <c r="T155" s="7">
        <f t="shared" si="12"/>
        <v>351.31296005606447</v>
      </c>
      <c r="U155" s="6">
        <f t="shared" si="13"/>
        <v>5</v>
      </c>
      <c r="V155" s="5">
        <f t="shared" si="14"/>
        <v>23</v>
      </c>
      <c r="W155" s="5"/>
    </row>
    <row r="156" spans="1:23">
      <c r="A156" s="5">
        <v>154</v>
      </c>
      <c r="B156" s="5" t="s">
        <v>73</v>
      </c>
      <c r="C156" s="5" t="s">
        <v>25</v>
      </c>
      <c r="D156" s="5" t="s">
        <v>35</v>
      </c>
      <c r="E156" s="5" t="s">
        <v>36</v>
      </c>
      <c r="F156" s="5" t="s">
        <v>69</v>
      </c>
      <c r="G156" s="5" t="s">
        <v>81</v>
      </c>
      <c r="H156" s="5" t="s">
        <v>85</v>
      </c>
      <c r="I156" s="5" t="s">
        <v>29</v>
      </c>
      <c r="J156" s="5" t="s">
        <v>29</v>
      </c>
      <c r="K156" s="5" t="s">
        <v>29</v>
      </c>
      <c r="L156" s="5" t="s">
        <v>29</v>
      </c>
      <c r="M156" s="5" t="s">
        <v>29</v>
      </c>
      <c r="N156" s="12">
        <f>VLOOKUP(A156,'[1]Length adjustment - UNK'!$A$2:$F$519,6,FALSE)</f>
        <v>12.655583796551676</v>
      </c>
      <c r="O156" s="12">
        <v>1.9311064780000002</v>
      </c>
      <c r="P156" s="5">
        <v>2.5</v>
      </c>
      <c r="Q156" s="12">
        <f t="shared" si="10"/>
        <v>0.22755740879999986</v>
      </c>
      <c r="R156" s="5" t="s">
        <v>30</v>
      </c>
      <c r="S156" s="6" t="str">
        <f t="shared" si="11"/>
        <v>Yes</v>
      </c>
      <c r="T156" s="7">
        <f t="shared" si="12"/>
        <v>152.58928462282216</v>
      </c>
      <c r="U156" s="6">
        <f t="shared" si="13"/>
        <v>5</v>
      </c>
      <c r="V156" s="5">
        <f t="shared" si="14"/>
        <v>83</v>
      </c>
      <c r="W156" s="5"/>
    </row>
    <row r="157" spans="1:23">
      <c r="A157" s="5">
        <v>155</v>
      </c>
      <c r="B157" s="5" t="s">
        <v>73</v>
      </c>
      <c r="C157" s="5" t="s">
        <v>25</v>
      </c>
      <c r="D157" s="5" t="s">
        <v>35</v>
      </c>
      <c r="E157" s="5" t="s">
        <v>36</v>
      </c>
      <c r="F157" s="5" t="s">
        <v>69</v>
      </c>
      <c r="G157" s="5" t="s">
        <v>81</v>
      </c>
      <c r="H157" s="5" t="s">
        <v>86</v>
      </c>
      <c r="I157" s="5" t="s">
        <v>29</v>
      </c>
      <c r="J157" s="5" t="s">
        <v>29</v>
      </c>
      <c r="K157" s="5" t="s">
        <v>29</v>
      </c>
      <c r="L157" s="5" t="s">
        <v>29</v>
      </c>
      <c r="M157" s="5" t="s">
        <v>29</v>
      </c>
      <c r="N157" s="12">
        <f>VLOOKUP(A157,'[1]Length adjustment - UNK'!$A$2:$F$519,6,FALSE)</f>
        <v>15.108484699615248</v>
      </c>
      <c r="O157" s="12">
        <v>3.079331952</v>
      </c>
      <c r="P157" s="5">
        <v>2.5</v>
      </c>
      <c r="Q157" s="12">
        <f t="shared" si="10"/>
        <v>-0.23173278080000004</v>
      </c>
      <c r="R157" s="5" t="s">
        <v>30</v>
      </c>
      <c r="S157" s="6" t="str">
        <f t="shared" si="11"/>
        <v>Yes</v>
      </c>
      <c r="T157" s="7">
        <f t="shared" si="12"/>
        <v>203.81474470953518</v>
      </c>
      <c r="U157" s="6">
        <f t="shared" si="13"/>
        <v>5</v>
      </c>
      <c r="V157" s="5">
        <f t="shared" si="14"/>
        <v>64</v>
      </c>
      <c r="W157" s="5"/>
    </row>
    <row r="158" spans="1:23">
      <c r="A158" s="5">
        <v>156</v>
      </c>
      <c r="B158" s="5" t="s">
        <v>73</v>
      </c>
      <c r="C158" s="5" t="s">
        <v>25</v>
      </c>
      <c r="D158" s="5" t="s">
        <v>35</v>
      </c>
      <c r="E158" s="5" t="s">
        <v>36</v>
      </c>
      <c r="F158" s="5" t="s">
        <v>69</v>
      </c>
      <c r="G158" s="5" t="s">
        <v>89</v>
      </c>
      <c r="H158" s="5" t="s">
        <v>74</v>
      </c>
      <c r="I158" s="5" t="s">
        <v>104</v>
      </c>
      <c r="J158" s="5" t="s">
        <v>29</v>
      </c>
      <c r="K158" s="5" t="s">
        <v>29</v>
      </c>
      <c r="L158" s="5" t="s">
        <v>29</v>
      </c>
      <c r="M158" s="5" t="s">
        <v>29</v>
      </c>
      <c r="N158" s="12">
        <f>VLOOKUP(A158,'[1]Length adjustment - UNK'!$A$2:$F$519,6,FALSE)</f>
        <v>50.579377944685696</v>
      </c>
      <c r="O158" s="12">
        <v>2.505219216</v>
      </c>
      <c r="P158" s="5">
        <v>2.5</v>
      </c>
      <c r="Q158" s="12">
        <f t="shared" si="10"/>
        <v>-2.0876863999998996E-3</v>
      </c>
      <c r="R158" s="5" t="s">
        <v>30</v>
      </c>
      <c r="S158" s="6" t="str">
        <f t="shared" si="11"/>
        <v>Yes</v>
      </c>
      <c r="T158" s="7">
        <f t="shared" si="12"/>
        <v>49.530447344365172</v>
      </c>
      <c r="U158" s="6">
        <f t="shared" si="13"/>
        <v>3</v>
      </c>
      <c r="V158" s="5">
        <f t="shared" si="14"/>
        <v>307</v>
      </c>
      <c r="W158" s="5"/>
    </row>
    <row r="159" spans="1:23">
      <c r="A159" s="5">
        <v>157</v>
      </c>
      <c r="B159" s="5" t="s">
        <v>73</v>
      </c>
      <c r="C159" s="5" t="s">
        <v>25</v>
      </c>
      <c r="D159" s="5" t="s">
        <v>35</v>
      </c>
      <c r="E159" s="5" t="s">
        <v>36</v>
      </c>
      <c r="F159" s="5" t="s">
        <v>69</v>
      </c>
      <c r="G159" s="5" t="s">
        <v>89</v>
      </c>
      <c r="H159" s="5" t="s">
        <v>74</v>
      </c>
      <c r="I159" s="5" t="s">
        <v>125</v>
      </c>
      <c r="J159" s="5" t="s">
        <v>29</v>
      </c>
      <c r="K159" s="5" t="s">
        <v>29</v>
      </c>
      <c r="L159" s="5" t="s">
        <v>29</v>
      </c>
      <c r="M159" s="5" t="s">
        <v>29</v>
      </c>
      <c r="N159" s="12">
        <f>VLOOKUP(A159,'[1]Length adjustment - UNK'!$A$2:$F$519,6,FALSE)</f>
        <v>30.567620320457312</v>
      </c>
      <c r="O159" s="12">
        <v>3.1315240200000001</v>
      </c>
      <c r="P159" s="5">
        <v>2.5</v>
      </c>
      <c r="Q159" s="12">
        <f t="shared" si="10"/>
        <v>-0.25260960799999999</v>
      </c>
      <c r="R159" s="5" t="s">
        <v>30</v>
      </c>
      <c r="S159" s="6" t="str">
        <f t="shared" si="11"/>
        <v>Yes</v>
      </c>
      <c r="T159" s="7">
        <f t="shared" si="12"/>
        <v>102.44579025683051</v>
      </c>
      <c r="U159" s="6">
        <f t="shared" si="13"/>
        <v>5</v>
      </c>
      <c r="V159" s="5">
        <f t="shared" si="14"/>
        <v>134</v>
      </c>
      <c r="W159" s="5"/>
    </row>
    <row r="160" spans="1:23">
      <c r="A160" s="5">
        <v>158</v>
      </c>
      <c r="B160" s="5" t="s">
        <v>73</v>
      </c>
      <c r="C160" s="5" t="s">
        <v>25</v>
      </c>
      <c r="D160" s="5" t="s">
        <v>35</v>
      </c>
      <c r="E160" s="5" t="s">
        <v>36</v>
      </c>
      <c r="F160" s="5" t="s">
        <v>69</v>
      </c>
      <c r="G160" s="5" t="s">
        <v>89</v>
      </c>
      <c r="H160" s="5" t="s">
        <v>74</v>
      </c>
      <c r="I160" s="5" t="s">
        <v>143</v>
      </c>
      <c r="J160" s="5" t="s">
        <v>83</v>
      </c>
      <c r="K160" s="5" t="s">
        <v>78</v>
      </c>
      <c r="L160" s="5" t="s">
        <v>29</v>
      </c>
      <c r="M160" s="5" t="s">
        <v>29</v>
      </c>
      <c r="N160" s="12">
        <f>VLOOKUP(A160,'[1]Length adjustment - UNK'!$A$2:$F$519,6,FALSE)</f>
        <v>34.743787887775817</v>
      </c>
      <c r="O160" s="12">
        <v>2.818371618</v>
      </c>
      <c r="P160" s="5">
        <v>2.5</v>
      </c>
      <c r="Q160" s="12">
        <f t="shared" si="10"/>
        <v>-0.12734864720000005</v>
      </c>
      <c r="R160" s="5" t="s">
        <v>30</v>
      </c>
      <c r="S160" s="6" t="str">
        <f t="shared" si="11"/>
        <v>Yes</v>
      </c>
      <c r="T160" s="7">
        <f t="shared" si="12"/>
        <v>81.118720477556508</v>
      </c>
      <c r="U160" s="6">
        <f t="shared" si="13"/>
        <v>4</v>
      </c>
      <c r="V160" s="5">
        <f t="shared" si="14"/>
        <v>183</v>
      </c>
      <c r="W160" s="5"/>
    </row>
    <row r="161" spans="1:23">
      <c r="A161" s="5">
        <v>159</v>
      </c>
      <c r="B161" s="5" t="s">
        <v>73</v>
      </c>
      <c r="C161" s="5" t="s">
        <v>25</v>
      </c>
      <c r="D161" s="5" t="s">
        <v>35</v>
      </c>
      <c r="E161" s="5" t="s">
        <v>36</v>
      </c>
      <c r="F161" s="5" t="s">
        <v>69</v>
      </c>
      <c r="G161" s="5" t="s">
        <v>89</v>
      </c>
      <c r="H161" s="5" t="s">
        <v>74</v>
      </c>
      <c r="I161" s="5" t="s">
        <v>143</v>
      </c>
      <c r="J161" s="5" t="s">
        <v>83</v>
      </c>
      <c r="K161" s="5" t="s">
        <v>99</v>
      </c>
      <c r="L161" s="5" t="s">
        <v>29</v>
      </c>
      <c r="M161" s="5" t="s">
        <v>29</v>
      </c>
      <c r="N161" s="12">
        <f>VLOOKUP(A161,'[1]Length adjustment - UNK'!$A$2:$F$519,6,FALSE)</f>
        <v>18.233125843700385</v>
      </c>
      <c r="O161" s="12">
        <v>1.7223382110000001</v>
      </c>
      <c r="P161" s="5">
        <v>2.5</v>
      </c>
      <c r="Q161" s="12">
        <f t="shared" si="10"/>
        <v>0.31106471559999993</v>
      </c>
      <c r="R161" s="5" t="s">
        <v>30</v>
      </c>
      <c r="S161" s="6" t="str">
        <f t="shared" si="11"/>
        <v>Yes</v>
      </c>
      <c r="T161" s="7">
        <f t="shared" si="12"/>
        <v>94.462037160516516</v>
      </c>
      <c r="U161" s="6">
        <f t="shared" si="13"/>
        <v>4</v>
      </c>
      <c r="V161" s="5">
        <f t="shared" si="14"/>
        <v>148</v>
      </c>
      <c r="W161" s="5"/>
    </row>
    <row r="162" spans="1:23">
      <c r="A162" s="5">
        <v>160</v>
      </c>
      <c r="B162" s="5" t="s">
        <v>73</v>
      </c>
      <c r="C162" s="5" t="s">
        <v>25</v>
      </c>
      <c r="D162" s="5" t="s">
        <v>35</v>
      </c>
      <c r="E162" s="5" t="s">
        <v>36</v>
      </c>
      <c r="F162" s="5" t="s">
        <v>69</v>
      </c>
      <c r="G162" s="5" t="s">
        <v>89</v>
      </c>
      <c r="H162" s="5" t="s">
        <v>74</v>
      </c>
      <c r="I162" s="5" t="s">
        <v>143</v>
      </c>
      <c r="J162" s="5" t="s">
        <v>83</v>
      </c>
      <c r="K162" s="5" t="s">
        <v>111</v>
      </c>
      <c r="L162" s="5" t="s">
        <v>29</v>
      </c>
      <c r="M162" s="5" t="s">
        <v>29</v>
      </c>
      <c r="N162" s="12">
        <f>VLOOKUP(A162,'[1]Length adjustment - UNK'!$A$2:$F$519,6,FALSE)</f>
        <v>21.742395266418288</v>
      </c>
      <c r="O162" s="12">
        <v>3.1315240200000001</v>
      </c>
      <c r="P162" s="5">
        <v>2.5</v>
      </c>
      <c r="Q162" s="12">
        <f t="shared" si="10"/>
        <v>-0.25260960799999999</v>
      </c>
      <c r="R162" s="5" t="s">
        <v>30</v>
      </c>
      <c r="S162" s="6" t="str">
        <f t="shared" si="11"/>
        <v>Yes</v>
      </c>
      <c r="T162" s="7">
        <f t="shared" si="12"/>
        <v>144.02847439889581</v>
      </c>
      <c r="U162" s="6">
        <f t="shared" si="13"/>
        <v>5</v>
      </c>
      <c r="V162" s="5">
        <f t="shared" si="14"/>
        <v>92</v>
      </c>
      <c r="W162" s="5"/>
    </row>
    <row r="163" spans="1:23">
      <c r="A163" s="5">
        <v>161</v>
      </c>
      <c r="B163" s="5" t="s">
        <v>73</v>
      </c>
      <c r="C163" s="5" t="s">
        <v>25</v>
      </c>
      <c r="D163" s="5" t="s">
        <v>35</v>
      </c>
      <c r="E163" s="5" t="s">
        <v>36</v>
      </c>
      <c r="F163" s="5" t="s">
        <v>69</v>
      </c>
      <c r="G163" s="5" t="s">
        <v>89</v>
      </c>
      <c r="H163" s="5" t="s">
        <v>74</v>
      </c>
      <c r="I163" s="5" t="s">
        <v>144</v>
      </c>
      <c r="J163" s="5" t="s">
        <v>83</v>
      </c>
      <c r="K163" s="5" t="s">
        <v>78</v>
      </c>
      <c r="L163" s="5" t="s">
        <v>29</v>
      </c>
      <c r="M163" s="5" t="s">
        <v>29</v>
      </c>
      <c r="N163" s="12">
        <f>VLOOKUP(A163,'[1]Length adjustment - UNK'!$A$2:$F$519,6,FALSE)</f>
        <v>20.656732911212057</v>
      </c>
      <c r="O163" s="12">
        <v>1.7223382110000001</v>
      </c>
      <c r="P163" s="5">
        <v>2.5</v>
      </c>
      <c r="Q163" s="12">
        <f t="shared" si="10"/>
        <v>0.31106471559999993</v>
      </c>
      <c r="R163" s="5" t="s">
        <v>30</v>
      </c>
      <c r="S163" s="6" t="str">
        <f t="shared" si="11"/>
        <v>Yes</v>
      </c>
      <c r="T163" s="7">
        <f t="shared" si="12"/>
        <v>83.379023120599555</v>
      </c>
      <c r="U163" s="6">
        <f t="shared" si="13"/>
        <v>4</v>
      </c>
      <c r="V163" s="5">
        <f t="shared" si="14"/>
        <v>174</v>
      </c>
      <c r="W163" s="5"/>
    </row>
    <row r="164" spans="1:23">
      <c r="A164" s="5">
        <v>162</v>
      </c>
      <c r="B164" s="5" t="s">
        <v>73</v>
      </c>
      <c r="C164" s="5" t="s">
        <v>25</v>
      </c>
      <c r="D164" s="5" t="s">
        <v>35</v>
      </c>
      <c r="E164" s="5" t="s">
        <v>36</v>
      </c>
      <c r="F164" s="5" t="s">
        <v>69</v>
      </c>
      <c r="G164" s="5" t="s">
        <v>89</v>
      </c>
      <c r="H164" s="5" t="s">
        <v>74</v>
      </c>
      <c r="I164" s="5" t="s">
        <v>144</v>
      </c>
      <c r="J164" s="5" t="s">
        <v>83</v>
      </c>
      <c r="K164" s="5" t="s">
        <v>79</v>
      </c>
      <c r="L164" s="5" t="s">
        <v>29</v>
      </c>
      <c r="M164" s="5" t="s">
        <v>29</v>
      </c>
      <c r="N164" s="12">
        <f>VLOOKUP(A164,'[1]Length adjustment - UNK'!$A$2:$F$519,6,FALSE)</f>
        <v>17.81840243120714</v>
      </c>
      <c r="O164" s="12">
        <v>2.1920668139999999</v>
      </c>
      <c r="P164" s="5">
        <v>2.5</v>
      </c>
      <c r="Q164" s="12">
        <f t="shared" si="10"/>
        <v>0.12317327440000003</v>
      </c>
      <c r="R164" s="5" t="s">
        <v>30</v>
      </c>
      <c r="S164" s="6" t="str">
        <f t="shared" si="11"/>
        <v>Yes</v>
      </c>
      <c r="T164" s="7">
        <f t="shared" si="12"/>
        <v>123.02263474310219</v>
      </c>
      <c r="U164" s="6">
        <f t="shared" si="13"/>
        <v>5</v>
      </c>
      <c r="V164" s="5">
        <f t="shared" si="14"/>
        <v>108</v>
      </c>
      <c r="W164" s="5"/>
    </row>
    <row r="165" spans="1:23">
      <c r="A165" s="5">
        <v>163</v>
      </c>
      <c r="B165" s="5" t="s">
        <v>73</v>
      </c>
      <c r="C165" s="5" t="s">
        <v>25</v>
      </c>
      <c r="D165" s="5" t="s">
        <v>35</v>
      </c>
      <c r="E165" s="5" t="s">
        <v>36</v>
      </c>
      <c r="F165" s="5" t="s">
        <v>69</v>
      </c>
      <c r="G165" s="5" t="s">
        <v>89</v>
      </c>
      <c r="H165" s="5" t="s">
        <v>85</v>
      </c>
      <c r="I165" s="5" t="s">
        <v>29</v>
      </c>
      <c r="J165" s="5" t="s">
        <v>29</v>
      </c>
      <c r="K165" s="5" t="s">
        <v>110</v>
      </c>
      <c r="L165" s="5" t="s">
        <v>29</v>
      </c>
      <c r="M165" s="5" t="s">
        <v>29</v>
      </c>
      <c r="N165" s="12">
        <f>VLOOKUP(A165,'[1]Length adjustment - UNK'!$A$2:$F$519,6,FALSE)</f>
        <v>46.420738336720532</v>
      </c>
      <c r="O165" s="12">
        <v>3.6534446900000002</v>
      </c>
      <c r="P165" s="5">
        <v>2.5</v>
      </c>
      <c r="Q165" s="12">
        <f t="shared" si="10"/>
        <v>-0.46137787600000002</v>
      </c>
      <c r="R165" s="5" t="s">
        <v>30</v>
      </c>
      <c r="S165" s="6" t="str">
        <f t="shared" si="11"/>
        <v>Yes</v>
      </c>
      <c r="T165" s="7">
        <f t="shared" si="12"/>
        <v>78.702856113557104</v>
      </c>
      <c r="U165" s="6">
        <f t="shared" si="13"/>
        <v>4</v>
      </c>
      <c r="V165" s="5">
        <f t="shared" si="14"/>
        <v>195</v>
      </c>
      <c r="W165" s="5"/>
    </row>
    <row r="166" spans="1:23">
      <c r="A166" s="5">
        <v>164</v>
      </c>
      <c r="B166" s="5" t="s">
        <v>73</v>
      </c>
      <c r="C166" s="5" t="s">
        <v>25</v>
      </c>
      <c r="D166" s="5" t="s">
        <v>35</v>
      </c>
      <c r="E166" s="5" t="s">
        <v>36</v>
      </c>
      <c r="F166" s="5" t="s">
        <v>69</v>
      </c>
      <c r="G166" s="5" t="s">
        <v>89</v>
      </c>
      <c r="H166" s="5" t="s">
        <v>85</v>
      </c>
      <c r="I166" s="5" t="s">
        <v>29</v>
      </c>
      <c r="J166" s="5" t="s">
        <v>29</v>
      </c>
      <c r="K166" s="5" t="s">
        <v>111</v>
      </c>
      <c r="L166" s="5" t="s">
        <v>29</v>
      </c>
      <c r="M166" s="5" t="s">
        <v>29</v>
      </c>
      <c r="N166" s="12">
        <f>VLOOKUP(A166,'[1]Length adjustment - UNK'!$A$2:$F$519,6,FALSE)</f>
        <v>14.377515374776811</v>
      </c>
      <c r="O166" s="12">
        <v>2.2964509479999999</v>
      </c>
      <c r="P166" s="5">
        <v>2.5</v>
      </c>
      <c r="Q166" s="12">
        <f t="shared" si="10"/>
        <v>8.1419620799999981E-2</v>
      </c>
      <c r="R166" s="5" t="s">
        <v>30</v>
      </c>
      <c r="S166" s="6" t="str">
        <f t="shared" si="11"/>
        <v>Yes</v>
      </c>
      <c r="T166" s="7">
        <f t="shared" si="12"/>
        <v>159.72516030334268</v>
      </c>
      <c r="U166" s="6">
        <f t="shared" si="13"/>
        <v>5</v>
      </c>
      <c r="V166" s="5">
        <f t="shared" si="14"/>
        <v>80</v>
      </c>
      <c r="W166" s="5"/>
    </row>
    <row r="167" spans="1:23">
      <c r="A167" s="5">
        <v>165</v>
      </c>
      <c r="B167" s="5" t="s">
        <v>73</v>
      </c>
      <c r="C167" s="5" t="s">
        <v>25</v>
      </c>
      <c r="D167" s="5" t="s">
        <v>35</v>
      </c>
      <c r="E167" s="5" t="s">
        <v>36</v>
      </c>
      <c r="F167" s="5" t="s">
        <v>69</v>
      </c>
      <c r="G167" s="5" t="s">
        <v>89</v>
      </c>
      <c r="H167" s="5" t="s">
        <v>109</v>
      </c>
      <c r="I167" s="5" t="s">
        <v>104</v>
      </c>
      <c r="J167" s="5" t="s">
        <v>29</v>
      </c>
      <c r="K167" s="5" t="s">
        <v>29</v>
      </c>
      <c r="L167" s="5" t="s">
        <v>29</v>
      </c>
      <c r="M167" s="5" t="s">
        <v>29</v>
      </c>
      <c r="N167" s="12">
        <f>VLOOKUP(A167,'[1]Length adjustment - UNK'!$A$2:$F$519,6,FALSE)</f>
        <v>38.167686598864506</v>
      </c>
      <c r="O167" s="12">
        <v>3.4968684890000001</v>
      </c>
      <c r="P167" s="5">
        <v>2.5</v>
      </c>
      <c r="Q167" s="12">
        <f t="shared" si="10"/>
        <v>-0.39874739560000005</v>
      </c>
      <c r="R167" s="5" t="s">
        <v>30</v>
      </c>
      <c r="S167" s="6" t="str">
        <f t="shared" si="11"/>
        <v>Yes</v>
      </c>
      <c r="T167" s="7">
        <f t="shared" si="12"/>
        <v>91.618560112156032</v>
      </c>
      <c r="U167" s="6">
        <f t="shared" si="13"/>
        <v>4</v>
      </c>
      <c r="V167" s="5">
        <f t="shared" si="14"/>
        <v>158</v>
      </c>
      <c r="W167" s="5"/>
    </row>
    <row r="168" spans="1:23">
      <c r="A168" s="5">
        <v>166</v>
      </c>
      <c r="B168" s="5" t="s">
        <v>73</v>
      </c>
      <c r="C168" s="5" t="s">
        <v>25</v>
      </c>
      <c r="D168" s="5" t="s">
        <v>35</v>
      </c>
      <c r="E168" s="5" t="s">
        <v>36</v>
      </c>
      <c r="F168" s="5" t="s">
        <v>69</v>
      </c>
      <c r="G168" s="5" t="s">
        <v>89</v>
      </c>
      <c r="H168" s="5" t="s">
        <v>109</v>
      </c>
      <c r="I168" s="5" t="s">
        <v>125</v>
      </c>
      <c r="J168" s="5" t="s">
        <v>29</v>
      </c>
      <c r="K168" s="5" t="s">
        <v>29</v>
      </c>
      <c r="L168" s="5" t="s">
        <v>29</v>
      </c>
      <c r="M168" s="5" t="s">
        <v>29</v>
      </c>
      <c r="N168" s="12">
        <f>VLOOKUP(A168,'[1]Length adjustment - UNK'!$A$2:$F$519,6,FALSE)</f>
        <v>30.087771737773572</v>
      </c>
      <c r="O168" s="12">
        <v>3.1315240190000004</v>
      </c>
      <c r="P168" s="5">
        <v>2.5</v>
      </c>
      <c r="Q168" s="12">
        <f t="shared" si="10"/>
        <v>-0.25260960760000017</v>
      </c>
      <c r="R168" s="5" t="s">
        <v>30</v>
      </c>
      <c r="S168" s="6" t="str">
        <f t="shared" si="11"/>
        <v>Yes</v>
      </c>
      <c r="T168" s="7">
        <f t="shared" si="12"/>
        <v>104.07962564633995</v>
      </c>
      <c r="U168" s="6">
        <f t="shared" si="13"/>
        <v>5</v>
      </c>
      <c r="V168" s="5">
        <f t="shared" si="14"/>
        <v>131</v>
      </c>
      <c r="W168" s="5"/>
    </row>
    <row r="169" spans="1:23">
      <c r="A169" s="5">
        <v>167</v>
      </c>
      <c r="B169" s="5" t="s">
        <v>73</v>
      </c>
      <c r="C169" s="5" t="s">
        <v>25</v>
      </c>
      <c r="D169" s="5" t="s">
        <v>35</v>
      </c>
      <c r="E169" s="5" t="s">
        <v>36</v>
      </c>
      <c r="F169" s="5" t="s">
        <v>69</v>
      </c>
      <c r="G169" s="5" t="s">
        <v>89</v>
      </c>
      <c r="H169" s="5" t="s">
        <v>109</v>
      </c>
      <c r="I169" s="5" t="s">
        <v>143</v>
      </c>
      <c r="J169" s="5" t="s">
        <v>83</v>
      </c>
      <c r="K169" s="5" t="s">
        <v>78</v>
      </c>
      <c r="L169" s="5" t="s">
        <v>29</v>
      </c>
      <c r="M169" s="5" t="s">
        <v>29</v>
      </c>
      <c r="N169" s="12">
        <f>VLOOKUP(A169,'[1]Length adjustment - UNK'!$A$2:$F$519,6,FALSE)</f>
        <v>29.663743372798685</v>
      </c>
      <c r="O169" s="12">
        <v>2.2442588809999999</v>
      </c>
      <c r="P169" s="5">
        <v>2.5</v>
      </c>
      <c r="Q169" s="12">
        <f t="shared" si="10"/>
        <v>0.10229644760000001</v>
      </c>
      <c r="R169" s="5" t="s">
        <v>30</v>
      </c>
      <c r="S169" s="6" t="str">
        <f t="shared" si="11"/>
        <v>Yes</v>
      </c>
      <c r="T169" s="7">
        <f t="shared" si="12"/>
        <v>75.656630816795698</v>
      </c>
      <c r="U169" s="6">
        <f t="shared" si="13"/>
        <v>4</v>
      </c>
      <c r="V169" s="5">
        <f t="shared" si="14"/>
        <v>206</v>
      </c>
      <c r="W169" s="5"/>
    </row>
    <row r="170" spans="1:23">
      <c r="A170" s="5">
        <v>168</v>
      </c>
      <c r="B170" s="5" t="s">
        <v>73</v>
      </c>
      <c r="C170" s="5" t="s">
        <v>25</v>
      </c>
      <c r="D170" s="5" t="s">
        <v>35</v>
      </c>
      <c r="E170" s="5" t="s">
        <v>36</v>
      </c>
      <c r="F170" s="5" t="s">
        <v>69</v>
      </c>
      <c r="G170" s="5" t="s">
        <v>89</v>
      </c>
      <c r="H170" s="5" t="s">
        <v>109</v>
      </c>
      <c r="I170" s="5" t="s">
        <v>143</v>
      </c>
      <c r="J170" s="5" t="s">
        <v>83</v>
      </c>
      <c r="K170" s="5" t="s">
        <v>99</v>
      </c>
      <c r="L170" s="5" t="s">
        <v>29</v>
      </c>
      <c r="M170" s="5" t="s">
        <v>29</v>
      </c>
      <c r="N170" s="12">
        <f>VLOOKUP(A170,'[1]Length adjustment - UNK'!$A$2:$F$519,6,FALSE)</f>
        <v>14.091037878585775</v>
      </c>
      <c r="O170" s="12">
        <v>2.0876826799999999</v>
      </c>
      <c r="P170" s="5">
        <v>2.5</v>
      </c>
      <c r="Q170" s="12">
        <f t="shared" si="10"/>
        <v>0.16492692800000008</v>
      </c>
      <c r="R170" s="5" t="s">
        <v>30</v>
      </c>
      <c r="S170" s="6" t="str">
        <f t="shared" si="11"/>
        <v>Yes</v>
      </c>
      <c r="T170" s="7">
        <f t="shared" si="12"/>
        <v>148.15677155851398</v>
      </c>
      <c r="U170" s="6">
        <f t="shared" si="13"/>
        <v>5</v>
      </c>
      <c r="V170" s="5">
        <f t="shared" si="14"/>
        <v>86</v>
      </c>
      <c r="W170" s="5"/>
    </row>
    <row r="171" spans="1:23">
      <c r="A171" s="5">
        <v>169</v>
      </c>
      <c r="B171" s="5" t="s">
        <v>73</v>
      </c>
      <c r="C171" s="5" t="s">
        <v>25</v>
      </c>
      <c r="D171" s="5" t="s">
        <v>35</v>
      </c>
      <c r="E171" s="5" t="s">
        <v>36</v>
      </c>
      <c r="F171" s="5" t="s">
        <v>69</v>
      </c>
      <c r="G171" s="5" t="s">
        <v>89</v>
      </c>
      <c r="H171" s="5" t="s">
        <v>109</v>
      </c>
      <c r="I171" s="5" t="s">
        <v>143</v>
      </c>
      <c r="J171" s="5" t="s">
        <v>83</v>
      </c>
      <c r="K171" s="5" t="s">
        <v>145</v>
      </c>
      <c r="L171" s="5" t="s">
        <v>29</v>
      </c>
      <c r="M171" s="5" t="s">
        <v>29</v>
      </c>
      <c r="N171" s="12">
        <f>VLOOKUP(A171,'[1]Length adjustment - UNK'!$A$2:$F$519,6,FALSE)</f>
        <v>14.232485613682723</v>
      </c>
      <c r="O171" s="12">
        <v>2.453027149</v>
      </c>
      <c r="P171" s="5">
        <v>2.5</v>
      </c>
      <c r="Q171" s="12">
        <f t="shared" si="10"/>
        <v>1.8789140400000015E-2</v>
      </c>
      <c r="R171" s="5" t="s">
        <v>30</v>
      </c>
      <c r="S171" s="6" t="str">
        <f t="shared" si="11"/>
        <v>Yes</v>
      </c>
      <c r="T171" s="7">
        <f t="shared" si="12"/>
        <v>172.35409299425018</v>
      </c>
      <c r="U171" s="6">
        <f t="shared" si="13"/>
        <v>5</v>
      </c>
      <c r="V171" s="5">
        <f t="shared" si="14"/>
        <v>73</v>
      </c>
      <c r="W171" s="5"/>
    </row>
    <row r="172" spans="1:23">
      <c r="A172" s="5">
        <v>170</v>
      </c>
      <c r="B172" s="5" t="s">
        <v>73</v>
      </c>
      <c r="C172" s="5" t="s">
        <v>25</v>
      </c>
      <c r="D172" s="5" t="s">
        <v>35</v>
      </c>
      <c r="E172" s="5" t="s">
        <v>36</v>
      </c>
      <c r="F172" s="5" t="s">
        <v>69</v>
      </c>
      <c r="G172" s="5" t="s">
        <v>89</v>
      </c>
      <c r="H172" s="5" t="s">
        <v>109</v>
      </c>
      <c r="I172" s="5" t="s">
        <v>146</v>
      </c>
      <c r="J172" s="5" t="s">
        <v>29</v>
      </c>
      <c r="K172" s="5" t="s">
        <v>29</v>
      </c>
      <c r="L172" s="5" t="s">
        <v>29</v>
      </c>
      <c r="M172" s="5" t="s">
        <v>29</v>
      </c>
      <c r="N172" s="12">
        <f>VLOOKUP(A172,'[1]Length adjustment - UNK'!$A$2:$F$519,6,FALSE)</f>
        <v>23.323579590004694</v>
      </c>
      <c r="O172" s="12">
        <v>2.400835082</v>
      </c>
      <c r="P172" s="5">
        <v>2.5</v>
      </c>
      <c r="Q172" s="12">
        <f t="shared" si="10"/>
        <v>3.9665967200000041E-2</v>
      </c>
      <c r="R172" s="5" t="s">
        <v>30</v>
      </c>
      <c r="S172" s="6" t="str">
        <f t="shared" si="11"/>
        <v>Yes</v>
      </c>
      <c r="T172" s="7">
        <f t="shared" si="12"/>
        <v>102.9359611261762</v>
      </c>
      <c r="U172" s="6">
        <f t="shared" si="13"/>
        <v>5</v>
      </c>
      <c r="V172" s="5">
        <f t="shared" si="14"/>
        <v>132</v>
      </c>
      <c r="W172" s="5"/>
    </row>
    <row r="173" spans="1:23">
      <c r="A173" s="5">
        <v>171</v>
      </c>
      <c r="B173" s="5" t="s">
        <v>73</v>
      </c>
      <c r="C173" s="5" t="s">
        <v>25</v>
      </c>
      <c r="D173" s="5" t="s">
        <v>35</v>
      </c>
      <c r="E173" s="5" t="s">
        <v>36</v>
      </c>
      <c r="F173" s="5" t="s">
        <v>69</v>
      </c>
      <c r="G173" s="5" t="s">
        <v>89</v>
      </c>
      <c r="H173" s="5" t="s">
        <v>109</v>
      </c>
      <c r="I173" s="5" t="s">
        <v>103</v>
      </c>
      <c r="J173" s="5" t="s">
        <v>29</v>
      </c>
      <c r="K173" s="5" t="s">
        <v>29</v>
      </c>
      <c r="L173" s="5" t="s">
        <v>29</v>
      </c>
      <c r="M173" s="5" t="s">
        <v>29</v>
      </c>
      <c r="N173" s="12">
        <f>VLOOKUP(A173,'[1]Length adjustment - UNK'!$A$2:$F$519,6,FALSE)</f>
        <v>16.890915122163957</v>
      </c>
      <c r="O173" s="12">
        <v>1.8789144120000001</v>
      </c>
      <c r="P173" s="5">
        <v>2.5</v>
      </c>
      <c r="Q173" s="12">
        <f t="shared" si="10"/>
        <v>0.24843423519999996</v>
      </c>
      <c r="R173" s="5" t="s">
        <v>30</v>
      </c>
      <c r="S173" s="6" t="str">
        <f t="shared" si="11"/>
        <v>Yes</v>
      </c>
      <c r="T173" s="7">
        <f t="shared" si="12"/>
        <v>111.23816551150165</v>
      </c>
      <c r="U173" s="6">
        <f t="shared" si="13"/>
        <v>5</v>
      </c>
      <c r="V173" s="5">
        <f t="shared" si="14"/>
        <v>119</v>
      </c>
      <c r="W173" s="5"/>
    </row>
    <row r="174" spans="1:23">
      <c r="A174" s="5">
        <v>172</v>
      </c>
      <c r="B174" s="5" t="s">
        <v>73</v>
      </c>
      <c r="C174" s="5" t="s">
        <v>25</v>
      </c>
      <c r="D174" s="5" t="s">
        <v>35</v>
      </c>
      <c r="E174" s="5" t="s">
        <v>36</v>
      </c>
      <c r="F174" s="5" t="s">
        <v>69</v>
      </c>
      <c r="G174" s="5" t="s">
        <v>89</v>
      </c>
      <c r="H174" s="5" t="s">
        <v>140</v>
      </c>
      <c r="I174" s="5" t="s">
        <v>29</v>
      </c>
      <c r="J174" s="5" t="s">
        <v>29</v>
      </c>
      <c r="K174" s="5" t="s">
        <v>29</v>
      </c>
      <c r="L174" s="5" t="s">
        <v>29</v>
      </c>
      <c r="M174" s="5" t="s">
        <v>29</v>
      </c>
      <c r="N174" s="12">
        <f>VLOOKUP(A174,'[1]Length adjustment - UNK'!$A$2:$F$519,6,FALSE)</f>
        <v>26.343272111347563</v>
      </c>
      <c r="O174" s="12">
        <v>2.6096033490000003</v>
      </c>
      <c r="P174" s="5">
        <v>2.5</v>
      </c>
      <c r="Q174" s="12">
        <f t="shared" si="10"/>
        <v>-4.384133960000014E-2</v>
      </c>
      <c r="R174" s="5" t="s">
        <v>30</v>
      </c>
      <c r="S174" s="6" t="str">
        <f t="shared" si="11"/>
        <v>Yes</v>
      </c>
      <c r="T174" s="7">
        <f t="shared" si="12"/>
        <v>99.061473379986609</v>
      </c>
      <c r="U174" s="6">
        <f t="shared" si="13"/>
        <v>4</v>
      </c>
      <c r="V174" s="5">
        <f t="shared" si="14"/>
        <v>143</v>
      </c>
      <c r="W174" s="5"/>
    </row>
    <row r="175" spans="1:23">
      <c r="A175" s="5">
        <v>173</v>
      </c>
      <c r="B175" s="5" t="s">
        <v>73</v>
      </c>
      <c r="C175" s="5" t="s">
        <v>25</v>
      </c>
      <c r="D175" s="5" t="s">
        <v>35</v>
      </c>
      <c r="E175" s="5" t="s">
        <v>36</v>
      </c>
      <c r="F175" s="5" t="s">
        <v>118</v>
      </c>
      <c r="G175" s="5" t="s">
        <v>119</v>
      </c>
      <c r="H175" s="5" t="s">
        <v>147</v>
      </c>
      <c r="I175" s="5" t="s">
        <v>29</v>
      </c>
      <c r="J175" s="5" t="s">
        <v>29</v>
      </c>
      <c r="K175" s="5" t="s">
        <v>29</v>
      </c>
      <c r="L175" s="5" t="s">
        <v>29</v>
      </c>
      <c r="M175" s="5" t="s">
        <v>29</v>
      </c>
      <c r="N175" s="12">
        <f>VLOOKUP(A175,'[1]Length adjustment - UNK'!$A$2:$F$519,6,FALSE)</f>
        <v>14.12492451590381</v>
      </c>
      <c r="O175" s="12">
        <v>1.409185809</v>
      </c>
      <c r="P175" s="5">
        <v>2.5</v>
      </c>
      <c r="Q175" s="12">
        <f t="shared" si="10"/>
        <v>0.43632567639999997</v>
      </c>
      <c r="R175" s="5" t="s">
        <v>30</v>
      </c>
      <c r="S175" s="6" t="str">
        <f t="shared" si="11"/>
        <v>Yes</v>
      </c>
      <c r="T175" s="7">
        <f t="shared" si="12"/>
        <v>99.765900158499406</v>
      </c>
      <c r="U175" s="6">
        <f t="shared" si="13"/>
        <v>4</v>
      </c>
      <c r="V175" s="5">
        <f t="shared" si="14"/>
        <v>141</v>
      </c>
      <c r="W175" s="5"/>
    </row>
    <row r="176" spans="1:23">
      <c r="A176" s="5">
        <v>174</v>
      </c>
      <c r="B176" s="5" t="s">
        <v>73</v>
      </c>
      <c r="C176" s="5" t="s">
        <v>25</v>
      </c>
      <c r="D176" s="5" t="s">
        <v>35</v>
      </c>
      <c r="E176" s="5" t="s">
        <v>36</v>
      </c>
      <c r="F176" s="5" t="s">
        <v>118</v>
      </c>
      <c r="G176" s="5" t="s">
        <v>119</v>
      </c>
      <c r="H176" s="5" t="s">
        <v>109</v>
      </c>
      <c r="I176" s="5" t="s">
        <v>132</v>
      </c>
      <c r="J176" s="5" t="s">
        <v>29</v>
      </c>
      <c r="K176" s="5" t="s">
        <v>29</v>
      </c>
      <c r="L176" s="5" t="s">
        <v>29</v>
      </c>
      <c r="M176" s="5" t="s">
        <v>29</v>
      </c>
      <c r="N176" s="12">
        <f>VLOOKUP(A176,'[1]Length adjustment - UNK'!$A$2:$F$519,6,FALSE)</f>
        <v>34.722170488031807</v>
      </c>
      <c r="O176" s="12">
        <v>1.8267223450000001</v>
      </c>
      <c r="P176" s="5">
        <v>2.5</v>
      </c>
      <c r="Q176" s="12">
        <f t="shared" si="10"/>
        <v>0.26931106199999999</v>
      </c>
      <c r="R176" s="5" t="s">
        <v>30</v>
      </c>
      <c r="S176" s="6" t="str">
        <f t="shared" si="11"/>
        <v>Yes</v>
      </c>
      <c r="T176" s="7">
        <f t="shared" si="12"/>
        <v>52.609681921515907</v>
      </c>
      <c r="U176" s="6">
        <f t="shared" si="13"/>
        <v>4</v>
      </c>
      <c r="V176" s="5">
        <f t="shared" si="14"/>
        <v>289</v>
      </c>
      <c r="W176" s="5"/>
    </row>
    <row r="177" spans="1:23">
      <c r="A177" s="5">
        <v>175</v>
      </c>
      <c r="B177" s="5" t="s">
        <v>73</v>
      </c>
      <c r="C177" s="5" t="s">
        <v>25</v>
      </c>
      <c r="D177" s="5" t="s">
        <v>35</v>
      </c>
      <c r="E177" s="5" t="s">
        <v>36</v>
      </c>
      <c r="F177" s="5" t="s">
        <v>118</v>
      </c>
      <c r="G177" s="5" t="s">
        <v>119</v>
      </c>
      <c r="H177" s="5" t="s">
        <v>109</v>
      </c>
      <c r="I177" s="5" t="s">
        <v>148</v>
      </c>
      <c r="J177" s="5" t="s">
        <v>29</v>
      </c>
      <c r="K177" s="5" t="s">
        <v>29</v>
      </c>
      <c r="L177" s="5" t="s">
        <v>29</v>
      </c>
      <c r="M177" s="5" t="s">
        <v>29</v>
      </c>
      <c r="N177" s="12">
        <f>VLOOKUP(A177,'[1]Length adjustment - UNK'!$A$2:$F$519,6,FALSE)</f>
        <v>46.255518235774254</v>
      </c>
      <c r="O177" s="12">
        <v>3.4968684880000001</v>
      </c>
      <c r="P177" s="5">
        <v>2.5</v>
      </c>
      <c r="Q177" s="12">
        <f t="shared" si="10"/>
        <v>-0.39874739520000002</v>
      </c>
      <c r="R177" s="5" t="s">
        <v>30</v>
      </c>
      <c r="S177" s="6" t="str">
        <f t="shared" si="11"/>
        <v>Yes</v>
      </c>
      <c r="T177" s="7">
        <f t="shared" si="12"/>
        <v>75.598947355334218</v>
      </c>
      <c r="U177" s="6">
        <f t="shared" si="13"/>
        <v>4</v>
      </c>
      <c r="V177" s="5">
        <f t="shared" si="14"/>
        <v>207</v>
      </c>
      <c r="W177" s="5"/>
    </row>
    <row r="178" spans="1:23">
      <c r="A178" s="5">
        <v>176</v>
      </c>
      <c r="B178" s="5" t="s">
        <v>73</v>
      </c>
      <c r="C178" s="5" t="s">
        <v>25</v>
      </c>
      <c r="D178" s="5" t="s">
        <v>35</v>
      </c>
      <c r="E178" s="5" t="s">
        <v>36</v>
      </c>
      <c r="F178" s="5" t="s">
        <v>118</v>
      </c>
      <c r="G178" s="5" t="s">
        <v>119</v>
      </c>
      <c r="H178" s="5" t="s">
        <v>116</v>
      </c>
      <c r="I178" s="5" t="s">
        <v>104</v>
      </c>
      <c r="J178" s="5" t="s">
        <v>29</v>
      </c>
      <c r="K178" s="5" t="s">
        <v>29</v>
      </c>
      <c r="L178" s="5" t="s">
        <v>29</v>
      </c>
      <c r="M178" s="5" t="s">
        <v>29</v>
      </c>
      <c r="N178" s="12">
        <f>VLOOKUP(A178,'[1]Length adjustment - UNK'!$A$2:$F$519,6,FALSE)</f>
        <v>19.384520490696957</v>
      </c>
      <c r="O178" s="12">
        <v>1.5657620090000002</v>
      </c>
      <c r="P178" s="5">
        <v>2.5</v>
      </c>
      <c r="Q178" s="12">
        <f t="shared" si="10"/>
        <v>0.37369519639999993</v>
      </c>
      <c r="R178" s="5" t="s">
        <v>30</v>
      </c>
      <c r="S178" s="6" t="str">
        <f t="shared" si="11"/>
        <v>Yes</v>
      </c>
      <c r="T178" s="7">
        <f t="shared" si="12"/>
        <v>80.773832386075398</v>
      </c>
      <c r="U178" s="6">
        <f t="shared" si="13"/>
        <v>4</v>
      </c>
      <c r="V178" s="5">
        <f t="shared" si="14"/>
        <v>187</v>
      </c>
      <c r="W178" s="5"/>
    </row>
    <row r="179" spans="1:23">
      <c r="A179" s="5">
        <v>177</v>
      </c>
      <c r="B179" s="5" t="s">
        <v>73</v>
      </c>
      <c r="C179" s="5" t="s">
        <v>25</v>
      </c>
      <c r="D179" s="5" t="s">
        <v>35</v>
      </c>
      <c r="E179" s="5" t="s">
        <v>36</v>
      </c>
      <c r="F179" s="5" t="s">
        <v>118</v>
      </c>
      <c r="G179" s="5" t="s">
        <v>119</v>
      </c>
      <c r="H179" s="5" t="s">
        <v>116</v>
      </c>
      <c r="I179" s="5" t="s">
        <v>125</v>
      </c>
      <c r="J179" s="5" t="s">
        <v>29</v>
      </c>
      <c r="K179" s="5" t="s">
        <v>29</v>
      </c>
      <c r="L179" s="5" t="s">
        <v>29</v>
      </c>
      <c r="M179" s="5" t="s">
        <v>29</v>
      </c>
      <c r="N179" s="12">
        <f>VLOOKUP(A179,'[1]Length adjustment - UNK'!$A$2:$F$519,6,FALSE)</f>
        <v>26.058439076915857</v>
      </c>
      <c r="O179" s="12">
        <v>1.7223382110000001</v>
      </c>
      <c r="P179" s="5">
        <v>2.5</v>
      </c>
      <c r="Q179" s="12">
        <f t="shared" si="10"/>
        <v>0.31106471559999993</v>
      </c>
      <c r="R179" s="5" t="s">
        <v>30</v>
      </c>
      <c r="S179" s="6" t="str">
        <f t="shared" si="11"/>
        <v>Yes</v>
      </c>
      <c r="T179" s="7">
        <f t="shared" si="12"/>
        <v>66.09521797971972</v>
      </c>
      <c r="U179" s="6">
        <f t="shared" si="13"/>
        <v>4</v>
      </c>
      <c r="V179" s="5">
        <f t="shared" si="14"/>
        <v>241</v>
      </c>
      <c r="W179" s="5"/>
    </row>
    <row r="180" spans="1:23">
      <c r="A180" s="5">
        <v>178</v>
      </c>
      <c r="B180" s="5" t="s">
        <v>73</v>
      </c>
      <c r="C180" s="5" t="s">
        <v>25</v>
      </c>
      <c r="D180" s="5" t="s">
        <v>35</v>
      </c>
      <c r="E180" s="5" t="s">
        <v>36</v>
      </c>
      <c r="F180" s="5" t="s">
        <v>118</v>
      </c>
      <c r="G180" s="5" t="s">
        <v>119</v>
      </c>
      <c r="H180" s="5" t="s">
        <v>116</v>
      </c>
      <c r="I180" s="5" t="s">
        <v>76</v>
      </c>
      <c r="J180" s="5" t="s">
        <v>29</v>
      </c>
      <c r="K180" s="5" t="s">
        <v>29</v>
      </c>
      <c r="L180" s="5" t="s">
        <v>29</v>
      </c>
      <c r="M180" s="5" t="s">
        <v>29</v>
      </c>
      <c r="N180" s="12">
        <f>VLOOKUP(A180,'[1]Length adjustment - UNK'!$A$2:$F$519,6,FALSE)</f>
        <v>27.605470869855143</v>
      </c>
      <c r="O180" s="12">
        <v>2.2964509479999999</v>
      </c>
      <c r="P180" s="5">
        <v>2.5</v>
      </c>
      <c r="Q180" s="12">
        <f t="shared" si="10"/>
        <v>8.1419620799999981E-2</v>
      </c>
      <c r="R180" s="5" t="s">
        <v>30</v>
      </c>
      <c r="S180" s="6" t="str">
        <f t="shared" si="11"/>
        <v>Yes</v>
      </c>
      <c r="T180" s="7">
        <f t="shared" si="12"/>
        <v>83.188254923327463</v>
      </c>
      <c r="U180" s="6">
        <f t="shared" si="13"/>
        <v>4</v>
      </c>
      <c r="V180" s="5">
        <f t="shared" si="14"/>
        <v>175</v>
      </c>
      <c r="W180" s="5"/>
    </row>
    <row r="181" spans="1:23">
      <c r="A181" s="5">
        <v>179</v>
      </c>
      <c r="B181" s="5" t="s">
        <v>73</v>
      </c>
      <c r="C181" s="5" t="s">
        <v>25</v>
      </c>
      <c r="D181" s="5" t="s">
        <v>35</v>
      </c>
      <c r="E181" s="5" t="s">
        <v>36</v>
      </c>
      <c r="F181" s="5" t="s">
        <v>118</v>
      </c>
      <c r="G181" s="5" t="s">
        <v>119</v>
      </c>
      <c r="H181" s="5" t="s">
        <v>117</v>
      </c>
      <c r="I181" s="5" t="s">
        <v>29</v>
      </c>
      <c r="J181" s="5" t="s">
        <v>29</v>
      </c>
      <c r="K181" s="5" t="s">
        <v>29</v>
      </c>
      <c r="L181" s="5" t="s">
        <v>29</v>
      </c>
      <c r="M181" s="5" t="s">
        <v>29</v>
      </c>
      <c r="N181" s="12">
        <f>VLOOKUP(A181,'[1]Length adjustment - UNK'!$A$2:$F$519,6,FALSE)</f>
        <v>42.506804508226651</v>
      </c>
      <c r="O181" s="12">
        <v>3.0271398860000001</v>
      </c>
      <c r="P181" s="5">
        <v>2.5</v>
      </c>
      <c r="Q181" s="12">
        <f t="shared" si="10"/>
        <v>-0.21085595439999993</v>
      </c>
      <c r="R181" s="5" t="s">
        <v>30</v>
      </c>
      <c r="S181" s="6" t="str">
        <f t="shared" si="11"/>
        <v>Yes</v>
      </c>
      <c r="T181" s="7">
        <f t="shared" si="12"/>
        <v>71.215418825805543</v>
      </c>
      <c r="U181" s="6">
        <f t="shared" si="13"/>
        <v>4</v>
      </c>
      <c r="V181" s="5">
        <f t="shared" si="14"/>
        <v>218</v>
      </c>
      <c r="W181" s="5"/>
    </row>
    <row r="182" spans="1:23">
      <c r="A182" s="5">
        <v>180</v>
      </c>
      <c r="B182" s="5" t="s">
        <v>73</v>
      </c>
      <c r="C182" s="5" t="s">
        <v>25</v>
      </c>
      <c r="D182" s="5" t="s">
        <v>35</v>
      </c>
      <c r="E182" s="5" t="s">
        <v>36</v>
      </c>
      <c r="F182" s="5" t="s">
        <v>118</v>
      </c>
      <c r="G182" s="5" t="s">
        <v>127</v>
      </c>
      <c r="H182" s="5" t="s">
        <v>128</v>
      </c>
      <c r="I182" s="5" t="s">
        <v>29</v>
      </c>
      <c r="J182" s="5" t="s">
        <v>29</v>
      </c>
      <c r="K182" s="5" t="s">
        <v>29</v>
      </c>
      <c r="L182" s="5" t="s">
        <v>29</v>
      </c>
      <c r="M182" s="5" t="s">
        <v>29</v>
      </c>
      <c r="N182" s="12">
        <f>VLOOKUP(A182,'[1]Length adjustment - UNK'!$A$2:$F$519,6,FALSE)</f>
        <v>46.371713775422947</v>
      </c>
      <c r="O182" s="12">
        <v>3.0271398850000004</v>
      </c>
      <c r="P182" s="5">
        <v>2.5</v>
      </c>
      <c r="Q182" s="12">
        <f t="shared" si="10"/>
        <v>-0.21085595400000012</v>
      </c>
      <c r="R182" s="5" t="s">
        <v>30</v>
      </c>
      <c r="S182" s="6" t="str">
        <f t="shared" si="11"/>
        <v>Yes</v>
      </c>
      <c r="T182" s="7">
        <f t="shared" si="12"/>
        <v>65.279879446775752</v>
      </c>
      <c r="U182" s="6">
        <f t="shared" si="13"/>
        <v>4</v>
      </c>
      <c r="V182" s="5">
        <f t="shared" si="14"/>
        <v>245</v>
      </c>
      <c r="W182" s="5"/>
    </row>
    <row r="183" spans="1:23">
      <c r="A183" s="5">
        <v>181</v>
      </c>
      <c r="B183" s="5" t="s">
        <v>73</v>
      </c>
      <c r="C183" s="5" t="s">
        <v>25</v>
      </c>
      <c r="D183" s="5" t="s">
        <v>35</v>
      </c>
      <c r="E183" s="5" t="s">
        <v>36</v>
      </c>
      <c r="F183" s="5" t="s">
        <v>118</v>
      </c>
      <c r="G183" s="5" t="s">
        <v>127</v>
      </c>
      <c r="H183" s="5" t="s">
        <v>116</v>
      </c>
      <c r="I183" s="5" t="s">
        <v>75</v>
      </c>
      <c r="J183" s="5" t="s">
        <v>29</v>
      </c>
      <c r="K183" s="5" t="s">
        <v>29</v>
      </c>
      <c r="L183" s="5" t="s">
        <v>29</v>
      </c>
      <c r="M183" s="5" t="s">
        <v>29</v>
      </c>
      <c r="N183" s="12">
        <f>VLOOKUP(A183,'[1]Length adjustment - UNK'!$A$2:$F$519,6,FALSE)</f>
        <v>41.366911293527899</v>
      </c>
      <c r="O183" s="12">
        <v>2.2442588800000003</v>
      </c>
      <c r="P183" s="5">
        <v>2.5</v>
      </c>
      <c r="Q183" s="12">
        <f t="shared" si="10"/>
        <v>0.10229644799999993</v>
      </c>
      <c r="R183" s="5" t="s">
        <v>30</v>
      </c>
      <c r="S183" s="6" t="str">
        <f t="shared" si="11"/>
        <v>Yes</v>
      </c>
      <c r="T183" s="7">
        <f t="shared" si="12"/>
        <v>54.252512692460272</v>
      </c>
      <c r="U183" s="6">
        <f t="shared" si="13"/>
        <v>4</v>
      </c>
      <c r="V183" s="5">
        <f t="shared" si="14"/>
        <v>282</v>
      </c>
      <c r="W183" s="5"/>
    </row>
    <row r="184" spans="1:23">
      <c r="A184" s="5">
        <v>182</v>
      </c>
      <c r="B184" s="5" t="s">
        <v>73</v>
      </c>
      <c r="C184" s="5" t="s">
        <v>25</v>
      </c>
      <c r="D184" s="5" t="s">
        <v>35</v>
      </c>
      <c r="E184" s="5" t="s">
        <v>36</v>
      </c>
      <c r="F184" s="5" t="s">
        <v>118</v>
      </c>
      <c r="G184" s="5" t="s">
        <v>127</v>
      </c>
      <c r="H184" s="5" t="s">
        <v>116</v>
      </c>
      <c r="I184" s="5" t="s">
        <v>76</v>
      </c>
      <c r="J184" s="5" t="s">
        <v>29</v>
      </c>
      <c r="K184" s="5" t="s">
        <v>29</v>
      </c>
      <c r="L184" s="5" t="s">
        <v>29</v>
      </c>
      <c r="M184" s="5" t="s">
        <v>29</v>
      </c>
      <c r="N184" s="12">
        <f>VLOOKUP(A184,'[1]Length adjustment - UNK'!$A$2:$F$519,6,FALSE)</f>
        <v>27.463888222790867</v>
      </c>
      <c r="O184" s="12">
        <v>2.8705636840000004</v>
      </c>
      <c r="P184" s="5">
        <v>2.5</v>
      </c>
      <c r="Q184" s="12">
        <f t="shared" si="10"/>
        <v>-0.14822547360000016</v>
      </c>
      <c r="R184" s="5" t="s">
        <v>30</v>
      </c>
      <c r="S184" s="6" t="str">
        <f t="shared" si="11"/>
        <v>Yes</v>
      </c>
      <c r="T184" s="7">
        <f t="shared" si="12"/>
        <v>104.52138680122748</v>
      </c>
      <c r="U184" s="6">
        <f t="shared" si="13"/>
        <v>5</v>
      </c>
      <c r="V184" s="5">
        <f t="shared" si="14"/>
        <v>128</v>
      </c>
      <c r="W184" s="5"/>
    </row>
    <row r="185" spans="1:23">
      <c r="A185" s="5">
        <v>183</v>
      </c>
      <c r="B185" s="5" t="s">
        <v>73</v>
      </c>
      <c r="C185" s="5" t="s">
        <v>25</v>
      </c>
      <c r="D185" s="5" t="s">
        <v>35</v>
      </c>
      <c r="E185" s="5" t="s">
        <v>36</v>
      </c>
      <c r="F185" s="5" t="s">
        <v>118</v>
      </c>
      <c r="G185" s="5" t="s">
        <v>127</v>
      </c>
      <c r="H185" s="5" t="s">
        <v>117</v>
      </c>
      <c r="I185" s="5" t="s">
        <v>104</v>
      </c>
      <c r="J185" s="5" t="s">
        <v>29</v>
      </c>
      <c r="K185" s="5" t="s">
        <v>29</v>
      </c>
      <c r="L185" s="5" t="s">
        <v>29</v>
      </c>
      <c r="M185" s="5" t="s">
        <v>29</v>
      </c>
      <c r="N185" s="12">
        <f>VLOOKUP(A185,'[1]Length adjustment - UNK'!$A$2:$F$519,6,FALSE)</f>
        <v>20.706746999586041</v>
      </c>
      <c r="O185" s="12">
        <v>1.9311064790000001</v>
      </c>
      <c r="P185" s="5">
        <v>2.5</v>
      </c>
      <c r="Q185" s="12">
        <f t="shared" si="10"/>
        <v>0.22755740839999994</v>
      </c>
      <c r="R185" s="5" t="s">
        <v>30</v>
      </c>
      <c r="S185" s="6" t="str">
        <f t="shared" si="11"/>
        <v>Yes</v>
      </c>
      <c r="T185" s="7">
        <f t="shared" si="12"/>
        <v>93.259770790583659</v>
      </c>
      <c r="U185" s="6">
        <f t="shared" si="13"/>
        <v>4</v>
      </c>
      <c r="V185" s="5">
        <f t="shared" si="14"/>
        <v>150</v>
      </c>
      <c r="W185" s="5"/>
    </row>
    <row r="186" spans="1:23">
      <c r="A186" s="5">
        <v>184</v>
      </c>
      <c r="B186" s="5" t="s">
        <v>73</v>
      </c>
      <c r="C186" s="5" t="s">
        <v>25</v>
      </c>
      <c r="D186" s="5" t="s">
        <v>35</v>
      </c>
      <c r="E186" s="5" t="s">
        <v>36</v>
      </c>
      <c r="F186" s="5" t="s">
        <v>118</v>
      </c>
      <c r="G186" s="5" t="s">
        <v>127</v>
      </c>
      <c r="H186" s="5" t="s">
        <v>117</v>
      </c>
      <c r="I186" s="5" t="s">
        <v>125</v>
      </c>
      <c r="J186" s="5" t="s">
        <v>29</v>
      </c>
      <c r="K186" s="5" t="s">
        <v>29</v>
      </c>
      <c r="L186" s="5" t="s">
        <v>29</v>
      </c>
      <c r="M186" s="5" t="s">
        <v>29</v>
      </c>
      <c r="N186" s="12">
        <f>VLOOKUP(A186,'[1]Length adjustment - UNK'!$A$2:$F$519,6,FALSE)</f>
        <v>31.948746059180863</v>
      </c>
      <c r="O186" s="12">
        <v>2.7661795500000004</v>
      </c>
      <c r="P186" s="5">
        <v>2.5</v>
      </c>
      <c r="Q186" s="12">
        <f t="shared" si="10"/>
        <v>-0.10647182000000011</v>
      </c>
      <c r="R186" s="5" t="s">
        <v>30</v>
      </c>
      <c r="S186" s="6" t="str">
        <f t="shared" si="11"/>
        <v>Yes</v>
      </c>
      <c r="T186" s="7">
        <f t="shared" si="12"/>
        <v>86.581787744533557</v>
      </c>
      <c r="U186" s="6">
        <f t="shared" si="13"/>
        <v>4</v>
      </c>
      <c r="V186" s="5">
        <f t="shared" si="14"/>
        <v>167</v>
      </c>
      <c r="W186" s="5"/>
    </row>
    <row r="187" spans="1:23">
      <c r="A187" s="5">
        <v>185</v>
      </c>
      <c r="B187" s="5" t="s">
        <v>73</v>
      </c>
      <c r="C187" s="5" t="s">
        <v>25</v>
      </c>
      <c r="D187" s="5" t="s">
        <v>35</v>
      </c>
      <c r="E187" s="5" t="s">
        <v>36</v>
      </c>
      <c r="F187" s="5" t="s">
        <v>118</v>
      </c>
      <c r="G187" s="5" t="s">
        <v>127</v>
      </c>
      <c r="H187" s="5" t="s">
        <v>117</v>
      </c>
      <c r="I187" s="5" t="s">
        <v>133</v>
      </c>
      <c r="J187" s="5" t="s">
        <v>29</v>
      </c>
      <c r="K187" s="5" t="s">
        <v>29</v>
      </c>
      <c r="L187" s="5" t="s">
        <v>29</v>
      </c>
      <c r="M187" s="5" t="s">
        <v>29</v>
      </c>
      <c r="N187" s="12">
        <f>VLOOKUP(A187,'[1]Length adjustment - UNK'!$A$2:$F$519,6,FALSE)</f>
        <v>24.518299121715955</v>
      </c>
      <c r="O187" s="12">
        <v>1.9832985460000001</v>
      </c>
      <c r="P187" s="5">
        <v>2.5</v>
      </c>
      <c r="Q187" s="12">
        <f t="shared" si="10"/>
        <v>0.20668058159999991</v>
      </c>
      <c r="R187" s="5" t="s">
        <v>30</v>
      </c>
      <c r="S187" s="6" t="str">
        <f t="shared" si="11"/>
        <v>Yes</v>
      </c>
      <c r="T187" s="7">
        <f t="shared" si="12"/>
        <v>80.89054367737053</v>
      </c>
      <c r="U187" s="6">
        <f t="shared" si="13"/>
        <v>4</v>
      </c>
      <c r="V187" s="5">
        <f t="shared" si="14"/>
        <v>185</v>
      </c>
      <c r="W187" s="5"/>
    </row>
    <row r="188" spans="1:23">
      <c r="A188" s="5">
        <v>186</v>
      </c>
      <c r="B188" s="5" t="s">
        <v>73</v>
      </c>
      <c r="C188" s="5" t="s">
        <v>25</v>
      </c>
      <c r="D188" s="5" t="s">
        <v>35</v>
      </c>
      <c r="E188" s="5" t="s">
        <v>36</v>
      </c>
      <c r="F188" s="5" t="s">
        <v>118</v>
      </c>
      <c r="G188" s="5" t="s">
        <v>127</v>
      </c>
      <c r="H188" s="5" t="s">
        <v>117</v>
      </c>
      <c r="I188" s="5" t="s">
        <v>103</v>
      </c>
      <c r="J188" s="5" t="s">
        <v>29</v>
      </c>
      <c r="K188" s="5" t="s">
        <v>29</v>
      </c>
      <c r="L188" s="5" t="s">
        <v>29</v>
      </c>
      <c r="M188" s="5" t="s">
        <v>29</v>
      </c>
      <c r="N188" s="12">
        <f>VLOOKUP(A188,'[1]Length adjustment - UNK'!$A$2:$F$519,6,FALSE)</f>
        <v>14.138873134177034</v>
      </c>
      <c r="O188" s="12">
        <v>1.8789144110000002</v>
      </c>
      <c r="P188" s="5">
        <v>2.5</v>
      </c>
      <c r="Q188" s="12">
        <f t="shared" si="10"/>
        <v>0.24843423559999989</v>
      </c>
      <c r="R188" s="5" t="s">
        <v>30</v>
      </c>
      <c r="S188" s="6" t="str">
        <f t="shared" si="11"/>
        <v>Yes</v>
      </c>
      <c r="T188" s="7">
        <f t="shared" si="12"/>
        <v>132.88996889421233</v>
      </c>
      <c r="U188" s="6">
        <f t="shared" si="13"/>
        <v>5</v>
      </c>
      <c r="V188" s="5">
        <f t="shared" si="14"/>
        <v>100</v>
      </c>
      <c r="W188" s="5"/>
    </row>
    <row r="189" spans="1:23">
      <c r="A189" s="5">
        <v>187</v>
      </c>
      <c r="B189" s="5" t="s">
        <v>73</v>
      </c>
      <c r="C189" s="5" t="s">
        <v>25</v>
      </c>
      <c r="D189" s="5" t="s">
        <v>35</v>
      </c>
      <c r="E189" s="5" t="s">
        <v>36</v>
      </c>
      <c r="F189" s="5" t="s">
        <v>134</v>
      </c>
      <c r="G189" s="5" t="s">
        <v>135</v>
      </c>
      <c r="H189" s="5" t="s">
        <v>29</v>
      </c>
      <c r="I189" s="5" t="s">
        <v>29</v>
      </c>
      <c r="J189" s="5" t="s">
        <v>29</v>
      </c>
      <c r="K189" s="5" t="s">
        <v>29</v>
      </c>
      <c r="L189" s="5" t="s">
        <v>29</v>
      </c>
      <c r="M189" s="5" t="s">
        <v>29</v>
      </c>
      <c r="N189" s="12">
        <f>VLOOKUP(A189,'[1]Length adjustment - UNK'!$A$2:$F$519,6,FALSE)</f>
        <v>37.705445456595022</v>
      </c>
      <c r="O189" s="12">
        <v>2.7661795500000004</v>
      </c>
      <c r="P189" s="5">
        <v>2.5</v>
      </c>
      <c r="Q189" s="12">
        <f t="shared" si="10"/>
        <v>-0.10647182000000011</v>
      </c>
      <c r="R189" s="5" t="s">
        <v>30</v>
      </c>
      <c r="S189" s="6" t="str">
        <f t="shared" si="11"/>
        <v>Yes</v>
      </c>
      <c r="T189" s="7">
        <f t="shared" si="12"/>
        <v>73.362866198844245</v>
      </c>
      <c r="U189" s="6">
        <f t="shared" si="13"/>
        <v>4</v>
      </c>
      <c r="V189" s="5">
        <f t="shared" si="14"/>
        <v>215</v>
      </c>
      <c r="W189" s="5"/>
    </row>
    <row r="190" spans="1:23">
      <c r="A190" s="5">
        <v>188</v>
      </c>
      <c r="B190" s="5" t="s">
        <v>73</v>
      </c>
      <c r="C190" s="5" t="s">
        <v>25</v>
      </c>
      <c r="D190" s="5" t="s">
        <v>35</v>
      </c>
      <c r="E190" s="5" t="s">
        <v>36</v>
      </c>
      <c r="F190" s="5" t="s">
        <v>134</v>
      </c>
      <c r="G190" s="5" t="s">
        <v>149</v>
      </c>
      <c r="H190" s="5" t="s">
        <v>29</v>
      </c>
      <c r="I190" s="5" t="s">
        <v>29</v>
      </c>
      <c r="J190" s="5" t="s">
        <v>29</v>
      </c>
      <c r="K190" s="5" t="s">
        <v>29</v>
      </c>
      <c r="L190" s="5" t="s">
        <v>29</v>
      </c>
      <c r="M190" s="5" t="s">
        <v>29</v>
      </c>
      <c r="N190" s="12">
        <f>VLOOKUP(A190,'[1]Length adjustment - UNK'!$A$2:$F$519,6,FALSE)</f>
        <v>48.812599833089372</v>
      </c>
      <c r="O190" s="12">
        <v>2.0876826799999999</v>
      </c>
      <c r="P190" s="5">
        <v>2.5</v>
      </c>
      <c r="Q190" s="12">
        <f t="shared" si="10"/>
        <v>0.16492692800000008</v>
      </c>
      <c r="R190" s="5" t="s">
        <v>30</v>
      </c>
      <c r="S190" s="6" t="str">
        <f t="shared" si="11"/>
        <v>Yes</v>
      </c>
      <c r="T190" s="7">
        <f t="shared" si="12"/>
        <v>42.769340029800858</v>
      </c>
      <c r="U190" s="6">
        <f t="shared" si="13"/>
        <v>3</v>
      </c>
      <c r="V190" s="5">
        <f t="shared" si="14"/>
        <v>333</v>
      </c>
      <c r="W190" s="5"/>
    </row>
    <row r="191" spans="1:23">
      <c r="A191" s="5">
        <v>189</v>
      </c>
      <c r="B191" s="5" t="s">
        <v>73</v>
      </c>
      <c r="C191" s="5" t="s">
        <v>25</v>
      </c>
      <c r="D191" s="5" t="s">
        <v>35</v>
      </c>
      <c r="E191" s="5" t="s">
        <v>37</v>
      </c>
      <c r="F191" s="5" t="s">
        <v>69</v>
      </c>
      <c r="G191" s="5" t="s">
        <v>81</v>
      </c>
      <c r="H191" s="5" t="s">
        <v>74</v>
      </c>
      <c r="I191" s="5" t="s">
        <v>29</v>
      </c>
      <c r="J191" s="5" t="s">
        <v>29</v>
      </c>
      <c r="K191" s="5" t="s">
        <v>29</v>
      </c>
      <c r="L191" s="5" t="s">
        <v>29</v>
      </c>
      <c r="M191" s="5" t="s">
        <v>29</v>
      </c>
      <c r="N191" s="12">
        <f>VLOOKUP(A191,'[1]Length adjustment - UNK'!$A$2:$F$519,6,FALSE)</f>
        <v>9.7255341056914375</v>
      </c>
      <c r="O191" s="12">
        <v>2.6096033480000003</v>
      </c>
      <c r="P191" s="5">
        <v>2.5</v>
      </c>
      <c r="Q191" s="12">
        <f t="shared" si="10"/>
        <v>-4.3841339200000107E-2</v>
      </c>
      <c r="R191" s="5" t="s">
        <v>30</v>
      </c>
      <c r="S191" s="6" t="str">
        <f t="shared" si="11"/>
        <v>Yes</v>
      </c>
      <c r="T191" s="7">
        <f t="shared" si="12"/>
        <v>268.32493924141869</v>
      </c>
      <c r="U191" s="6">
        <f t="shared" si="13"/>
        <v>5</v>
      </c>
      <c r="V191" s="5">
        <f t="shared" si="14"/>
        <v>42</v>
      </c>
      <c r="W191" s="5"/>
    </row>
    <row r="192" spans="1:23">
      <c r="A192" s="5">
        <v>190</v>
      </c>
      <c r="B192" s="5" t="s">
        <v>73</v>
      </c>
      <c r="C192" s="5" t="s">
        <v>25</v>
      </c>
      <c r="D192" s="5" t="s">
        <v>35</v>
      </c>
      <c r="E192" s="5" t="s">
        <v>37</v>
      </c>
      <c r="F192" s="5" t="s">
        <v>69</v>
      </c>
      <c r="G192" s="5" t="s">
        <v>81</v>
      </c>
      <c r="H192" s="5" t="s">
        <v>85</v>
      </c>
      <c r="I192" s="5" t="s">
        <v>29</v>
      </c>
      <c r="J192" s="5" t="s">
        <v>29</v>
      </c>
      <c r="K192" s="5" t="s">
        <v>29</v>
      </c>
      <c r="L192" s="5" t="s">
        <v>29</v>
      </c>
      <c r="M192" s="5" t="s">
        <v>29</v>
      </c>
      <c r="N192" s="12">
        <f>VLOOKUP(A192,'[1]Length adjustment - UNK'!$A$2:$F$519,6,FALSE)</f>
        <v>14.762421326133429</v>
      </c>
      <c r="O192" s="12">
        <v>1.7745302780000001</v>
      </c>
      <c r="P192" s="5">
        <v>2.5</v>
      </c>
      <c r="Q192" s="12">
        <f t="shared" si="10"/>
        <v>0.29018788880000002</v>
      </c>
      <c r="R192" s="5" t="s">
        <v>30</v>
      </c>
      <c r="S192" s="6" t="str">
        <f t="shared" si="11"/>
        <v>Yes</v>
      </c>
      <c r="T192" s="7">
        <f t="shared" si="12"/>
        <v>120.20590923377911</v>
      </c>
      <c r="U192" s="6">
        <f t="shared" si="13"/>
        <v>5</v>
      </c>
      <c r="V192" s="5">
        <f t="shared" si="14"/>
        <v>114</v>
      </c>
      <c r="W192" s="5"/>
    </row>
    <row r="193" spans="1:23">
      <c r="A193" s="5">
        <v>191</v>
      </c>
      <c r="B193" s="5" t="s">
        <v>73</v>
      </c>
      <c r="C193" s="5" t="s">
        <v>25</v>
      </c>
      <c r="D193" s="5" t="s">
        <v>35</v>
      </c>
      <c r="E193" s="5" t="s">
        <v>37</v>
      </c>
      <c r="F193" s="5" t="s">
        <v>69</v>
      </c>
      <c r="G193" s="5" t="s">
        <v>81</v>
      </c>
      <c r="H193" s="5" t="s">
        <v>86</v>
      </c>
      <c r="I193" s="5" t="s">
        <v>29</v>
      </c>
      <c r="J193" s="5" t="s">
        <v>29</v>
      </c>
      <c r="K193" s="5" t="s">
        <v>29</v>
      </c>
      <c r="L193" s="5" t="s">
        <v>29</v>
      </c>
      <c r="M193" s="5" t="s">
        <v>29</v>
      </c>
      <c r="N193" s="12">
        <f>VLOOKUP(A193,'[1]Length adjustment - UNK'!$A$2:$F$519,6,FALSE)</f>
        <v>15.594155817413153</v>
      </c>
      <c r="O193" s="12">
        <v>3.0271398860000001</v>
      </c>
      <c r="P193" s="5">
        <v>2.5</v>
      </c>
      <c r="Q193" s="12">
        <f t="shared" si="10"/>
        <v>-0.21085595439999993</v>
      </c>
      <c r="R193" s="5" t="s">
        <v>30</v>
      </c>
      <c r="S193" s="6" t="str">
        <f t="shared" si="11"/>
        <v>Yes</v>
      </c>
      <c r="T193" s="7">
        <f t="shared" si="12"/>
        <v>194.12015125690587</v>
      </c>
      <c r="U193" s="6">
        <f t="shared" si="13"/>
        <v>5</v>
      </c>
      <c r="V193" s="5">
        <f t="shared" si="14"/>
        <v>66</v>
      </c>
      <c r="W193" s="5"/>
    </row>
    <row r="194" spans="1:23">
      <c r="A194" s="5">
        <v>192</v>
      </c>
      <c r="B194" s="5" t="s">
        <v>73</v>
      </c>
      <c r="C194" s="5" t="s">
        <v>25</v>
      </c>
      <c r="D194" s="5" t="s">
        <v>35</v>
      </c>
      <c r="E194" s="5" t="s">
        <v>37</v>
      </c>
      <c r="F194" s="5" t="s">
        <v>69</v>
      </c>
      <c r="G194" s="5" t="s">
        <v>89</v>
      </c>
      <c r="H194" s="5" t="s">
        <v>74</v>
      </c>
      <c r="I194" s="5" t="s">
        <v>104</v>
      </c>
      <c r="J194" s="5" t="s">
        <v>29</v>
      </c>
      <c r="K194" s="5" t="s">
        <v>29</v>
      </c>
      <c r="L194" s="5" t="s">
        <v>29</v>
      </c>
      <c r="M194" s="5" t="s">
        <v>29</v>
      </c>
      <c r="N194" s="12">
        <f>VLOOKUP(A194,'[1]Length adjustment - UNK'!$A$2:$F$519,6,FALSE)</f>
        <v>65.4805584007471</v>
      </c>
      <c r="O194" s="12">
        <v>3.6534446900000002</v>
      </c>
      <c r="P194" s="5">
        <v>2.5</v>
      </c>
      <c r="Q194" s="12">
        <f t="shared" si="10"/>
        <v>-0.46137787600000002</v>
      </c>
      <c r="R194" s="5" t="s">
        <v>30</v>
      </c>
      <c r="S194" s="6" t="str">
        <f t="shared" si="11"/>
        <v>Yes</v>
      </c>
      <c r="T194" s="7">
        <f t="shared" si="12"/>
        <v>55.794342309064923</v>
      </c>
      <c r="U194" s="6">
        <f t="shared" si="13"/>
        <v>4</v>
      </c>
      <c r="V194" s="5">
        <f t="shared" si="14"/>
        <v>277</v>
      </c>
      <c r="W194" s="5"/>
    </row>
    <row r="195" spans="1:23">
      <c r="A195" s="5">
        <v>193</v>
      </c>
      <c r="B195" s="5" t="s">
        <v>73</v>
      </c>
      <c r="C195" s="5" t="s">
        <v>25</v>
      </c>
      <c r="D195" s="5" t="s">
        <v>35</v>
      </c>
      <c r="E195" s="5" t="s">
        <v>37</v>
      </c>
      <c r="F195" s="5" t="s">
        <v>69</v>
      </c>
      <c r="G195" s="5" t="s">
        <v>89</v>
      </c>
      <c r="H195" s="5" t="s">
        <v>74</v>
      </c>
      <c r="I195" s="5" t="s">
        <v>125</v>
      </c>
      <c r="J195" s="5" t="s">
        <v>29</v>
      </c>
      <c r="K195" s="5" t="s">
        <v>29</v>
      </c>
      <c r="L195" s="5" t="s">
        <v>29</v>
      </c>
      <c r="M195" s="5" t="s">
        <v>29</v>
      </c>
      <c r="N195" s="12">
        <f>VLOOKUP(A195,'[1]Length adjustment - UNK'!$A$2:$F$519,6,FALSE)</f>
        <v>39.914218466709727</v>
      </c>
      <c r="O195" s="12">
        <v>2.974947819</v>
      </c>
      <c r="P195" s="5">
        <v>2.5</v>
      </c>
      <c r="Q195" s="12">
        <f t="shared" ref="Q195:Q258" si="15">SUM(1-(O195/P195))</f>
        <v>-0.18997912760000002</v>
      </c>
      <c r="R195" s="5" t="s">
        <v>30</v>
      </c>
      <c r="S195" s="6" t="str">
        <f t="shared" ref="S195:S258" si="16">IF(AND(Q195&lt;0.5,Q195&gt;-0.5),"Yes","No")</f>
        <v>Yes</v>
      </c>
      <c r="T195" s="7">
        <f t="shared" ref="T195:T258" si="17">SUM(O195/(N195/1000))</f>
        <v>74.533535498916052</v>
      </c>
      <c r="U195" s="6">
        <f t="shared" ref="U195:U258" si="18">IF(T195&lt;=12,1,IF(T195&lt;25,2,IF(T195&lt;50,3,IF(T195&lt;100,4,5))))</f>
        <v>4</v>
      </c>
      <c r="V195" s="5">
        <f t="shared" ref="V195:V258" si="19">RANK(T195,T$3:T$520)</f>
        <v>211</v>
      </c>
      <c r="W195" s="5"/>
    </row>
    <row r="196" spans="1:23">
      <c r="A196" s="5">
        <v>194</v>
      </c>
      <c r="B196" s="5" t="s">
        <v>73</v>
      </c>
      <c r="C196" s="5" t="s">
        <v>25</v>
      </c>
      <c r="D196" s="5" t="s">
        <v>35</v>
      </c>
      <c r="E196" s="5" t="s">
        <v>37</v>
      </c>
      <c r="F196" s="5" t="s">
        <v>69</v>
      </c>
      <c r="G196" s="5" t="s">
        <v>89</v>
      </c>
      <c r="H196" s="5" t="s">
        <v>74</v>
      </c>
      <c r="I196" s="5" t="s">
        <v>82</v>
      </c>
      <c r="J196" s="5" t="s">
        <v>83</v>
      </c>
      <c r="K196" s="5" t="s">
        <v>78</v>
      </c>
      <c r="L196" s="5" t="s">
        <v>29</v>
      </c>
      <c r="M196" s="5" t="s">
        <v>29</v>
      </c>
      <c r="N196" s="12">
        <f>VLOOKUP(A196,'[1]Length adjustment - UNK'!$A$2:$F$519,6,FALSE)</f>
        <v>46.235972077308737</v>
      </c>
      <c r="O196" s="12">
        <v>2.2442588809999999</v>
      </c>
      <c r="P196" s="5">
        <v>2.5</v>
      </c>
      <c r="Q196" s="12">
        <f t="shared" si="15"/>
        <v>0.10229644760000001</v>
      </c>
      <c r="R196" s="5" t="s">
        <v>30</v>
      </c>
      <c r="S196" s="6" t="str">
        <f t="shared" si="16"/>
        <v>Yes</v>
      </c>
      <c r="T196" s="7">
        <f t="shared" si="17"/>
        <v>48.539238609442293</v>
      </c>
      <c r="U196" s="6">
        <f t="shared" si="18"/>
        <v>3</v>
      </c>
      <c r="V196" s="5">
        <f t="shared" si="19"/>
        <v>313</v>
      </c>
      <c r="W196" s="5"/>
    </row>
    <row r="197" spans="1:23">
      <c r="A197" s="5">
        <v>195</v>
      </c>
      <c r="B197" s="5" t="s">
        <v>73</v>
      </c>
      <c r="C197" s="5" t="s">
        <v>25</v>
      </c>
      <c r="D197" s="5" t="s">
        <v>35</v>
      </c>
      <c r="E197" s="5" t="s">
        <v>37</v>
      </c>
      <c r="F197" s="5" t="s">
        <v>69</v>
      </c>
      <c r="G197" s="5" t="s">
        <v>89</v>
      </c>
      <c r="H197" s="5" t="s">
        <v>74</v>
      </c>
      <c r="I197" s="5" t="s">
        <v>82</v>
      </c>
      <c r="J197" s="5" t="s">
        <v>83</v>
      </c>
      <c r="K197" s="5" t="s">
        <v>99</v>
      </c>
      <c r="L197" s="5" t="s">
        <v>29</v>
      </c>
      <c r="M197" s="5" t="s">
        <v>29</v>
      </c>
      <c r="N197" s="12">
        <f>VLOOKUP(A197,'[1]Length adjustment - UNK'!$A$2:$F$519,6,FALSE)</f>
        <v>21.585172136875247</v>
      </c>
      <c r="O197" s="12">
        <v>1.461377876</v>
      </c>
      <c r="P197" s="5">
        <v>2.5</v>
      </c>
      <c r="Q197" s="12">
        <f t="shared" si="15"/>
        <v>0.41544884959999995</v>
      </c>
      <c r="R197" s="5" t="s">
        <v>30</v>
      </c>
      <c r="S197" s="6" t="str">
        <f t="shared" si="16"/>
        <v>Yes</v>
      </c>
      <c r="T197" s="7">
        <f t="shared" si="17"/>
        <v>67.702859478402786</v>
      </c>
      <c r="U197" s="6">
        <f t="shared" si="18"/>
        <v>4</v>
      </c>
      <c r="V197" s="5">
        <f t="shared" si="19"/>
        <v>234</v>
      </c>
      <c r="W197" s="5"/>
    </row>
    <row r="198" spans="1:23">
      <c r="A198" s="5">
        <v>196</v>
      </c>
      <c r="B198" s="5" t="s">
        <v>73</v>
      </c>
      <c r="C198" s="5" t="s">
        <v>25</v>
      </c>
      <c r="D198" s="5" t="s">
        <v>35</v>
      </c>
      <c r="E198" s="5" t="s">
        <v>37</v>
      </c>
      <c r="F198" s="5" t="s">
        <v>69</v>
      </c>
      <c r="G198" s="5" t="s">
        <v>89</v>
      </c>
      <c r="H198" s="5" t="s">
        <v>74</v>
      </c>
      <c r="I198" s="5" t="s">
        <v>82</v>
      </c>
      <c r="J198" s="5" t="s">
        <v>83</v>
      </c>
      <c r="K198" s="5" t="s">
        <v>111</v>
      </c>
      <c r="L198" s="5" t="s">
        <v>29</v>
      </c>
      <c r="M198" s="5" t="s">
        <v>29</v>
      </c>
      <c r="N198" s="12">
        <f>VLOOKUP(A198,'[1]Length adjustment - UNK'!$A$2:$F$519,6,FALSE)</f>
        <v>22.882410647933742</v>
      </c>
      <c r="O198" s="12">
        <v>2.922755752</v>
      </c>
      <c r="P198" s="5">
        <v>2.5</v>
      </c>
      <c r="Q198" s="12">
        <f t="shared" si="15"/>
        <v>-0.1691023008000001</v>
      </c>
      <c r="R198" s="5" t="s">
        <v>30</v>
      </c>
      <c r="S198" s="6" t="str">
        <f t="shared" si="16"/>
        <v>Yes</v>
      </c>
      <c r="T198" s="7">
        <f t="shared" si="17"/>
        <v>127.72936370075683</v>
      </c>
      <c r="U198" s="6">
        <f t="shared" si="18"/>
        <v>5</v>
      </c>
      <c r="V198" s="5">
        <f t="shared" si="19"/>
        <v>103</v>
      </c>
      <c r="W198" s="5"/>
    </row>
    <row r="199" spans="1:23">
      <c r="A199" s="5">
        <v>197</v>
      </c>
      <c r="B199" s="5" t="s">
        <v>73</v>
      </c>
      <c r="C199" s="5" t="s">
        <v>25</v>
      </c>
      <c r="D199" s="5" t="s">
        <v>35</v>
      </c>
      <c r="E199" s="5" t="s">
        <v>37</v>
      </c>
      <c r="F199" s="5" t="s">
        <v>69</v>
      </c>
      <c r="G199" s="5" t="s">
        <v>89</v>
      </c>
      <c r="H199" s="5" t="s">
        <v>74</v>
      </c>
      <c r="I199" s="5" t="s">
        <v>102</v>
      </c>
      <c r="J199" s="5" t="s">
        <v>29</v>
      </c>
      <c r="K199" s="5" t="s">
        <v>29</v>
      </c>
      <c r="L199" s="5" t="s">
        <v>29</v>
      </c>
      <c r="M199" s="5" t="s">
        <v>29</v>
      </c>
      <c r="N199" s="12">
        <f>VLOOKUP(A199,'[1]Length adjustment - UNK'!$A$2:$F$519,6,FALSE)</f>
        <v>29.71830800131497</v>
      </c>
      <c r="O199" s="12">
        <v>2.505219216</v>
      </c>
      <c r="P199" s="5">
        <v>2.5</v>
      </c>
      <c r="Q199" s="12">
        <f t="shared" si="15"/>
        <v>-2.0876863999998996E-3</v>
      </c>
      <c r="R199" s="5" t="s">
        <v>30</v>
      </c>
      <c r="S199" s="6" t="str">
        <f t="shared" si="16"/>
        <v>Yes</v>
      </c>
      <c r="T199" s="7">
        <f t="shared" si="17"/>
        <v>84.298850926814183</v>
      </c>
      <c r="U199" s="6">
        <f t="shared" si="18"/>
        <v>4</v>
      </c>
      <c r="V199" s="5">
        <f t="shared" si="19"/>
        <v>172</v>
      </c>
      <c r="W199" s="5"/>
    </row>
    <row r="200" spans="1:23">
      <c r="A200" s="5">
        <v>198</v>
      </c>
      <c r="B200" s="5" t="s">
        <v>73</v>
      </c>
      <c r="C200" s="5" t="s">
        <v>25</v>
      </c>
      <c r="D200" s="5" t="s">
        <v>35</v>
      </c>
      <c r="E200" s="5" t="s">
        <v>37</v>
      </c>
      <c r="F200" s="5" t="s">
        <v>69</v>
      </c>
      <c r="G200" s="5" t="s">
        <v>89</v>
      </c>
      <c r="H200" s="5" t="s">
        <v>74</v>
      </c>
      <c r="I200" s="5" t="s">
        <v>103</v>
      </c>
      <c r="J200" s="5" t="s">
        <v>29</v>
      </c>
      <c r="K200" s="5" t="s">
        <v>29</v>
      </c>
      <c r="L200" s="5" t="s">
        <v>29</v>
      </c>
      <c r="M200" s="5" t="s">
        <v>29</v>
      </c>
      <c r="N200" s="12">
        <f>VLOOKUP(A200,'[1]Length adjustment - UNK'!$A$2:$F$519,6,FALSE)</f>
        <v>19.227855177834126</v>
      </c>
      <c r="O200" s="12">
        <v>1.8789144120000001</v>
      </c>
      <c r="P200" s="5">
        <v>2.5</v>
      </c>
      <c r="Q200" s="12">
        <f t="shared" si="15"/>
        <v>0.24843423519999996</v>
      </c>
      <c r="R200" s="5" t="s">
        <v>30</v>
      </c>
      <c r="S200" s="6" t="str">
        <f t="shared" si="16"/>
        <v>Yes</v>
      </c>
      <c r="T200" s="7">
        <f t="shared" si="17"/>
        <v>97.718356760145198</v>
      </c>
      <c r="U200" s="6">
        <f t="shared" si="18"/>
        <v>4</v>
      </c>
      <c r="V200" s="5">
        <f t="shared" si="19"/>
        <v>144</v>
      </c>
      <c r="W200" s="5"/>
    </row>
    <row r="201" spans="1:23">
      <c r="A201" s="5">
        <v>199</v>
      </c>
      <c r="B201" s="5" t="s">
        <v>73</v>
      </c>
      <c r="C201" s="5" t="s">
        <v>25</v>
      </c>
      <c r="D201" s="5" t="s">
        <v>35</v>
      </c>
      <c r="E201" s="5" t="s">
        <v>37</v>
      </c>
      <c r="F201" s="5" t="s">
        <v>69</v>
      </c>
      <c r="G201" s="5" t="s">
        <v>89</v>
      </c>
      <c r="H201" s="5" t="s">
        <v>85</v>
      </c>
      <c r="I201" s="5" t="s">
        <v>104</v>
      </c>
      <c r="J201" s="5" t="s">
        <v>29</v>
      </c>
      <c r="K201" s="5" t="s">
        <v>29</v>
      </c>
      <c r="L201" s="5" t="s">
        <v>29</v>
      </c>
      <c r="M201" s="5" t="s">
        <v>29</v>
      </c>
      <c r="N201" s="12">
        <f>VLOOKUP(A201,'[1]Length adjustment - UNK'!$A$2:$F$519,6,FALSE)</f>
        <v>14.93496777047991</v>
      </c>
      <c r="O201" s="12">
        <v>1.513569943</v>
      </c>
      <c r="P201" s="5">
        <v>2.5</v>
      </c>
      <c r="Q201" s="12">
        <f t="shared" si="15"/>
        <v>0.39457202280000003</v>
      </c>
      <c r="R201" s="5" t="s">
        <v>30</v>
      </c>
      <c r="S201" s="6" t="str">
        <f t="shared" si="16"/>
        <v>Yes</v>
      </c>
      <c r="T201" s="7">
        <f t="shared" si="17"/>
        <v>101.34403811648561</v>
      </c>
      <c r="U201" s="6">
        <f t="shared" si="18"/>
        <v>5</v>
      </c>
      <c r="V201" s="5">
        <f t="shared" si="19"/>
        <v>136</v>
      </c>
      <c r="W201" s="5"/>
    </row>
    <row r="202" spans="1:23">
      <c r="A202" s="5">
        <v>200</v>
      </c>
      <c r="B202" s="5" t="s">
        <v>73</v>
      </c>
      <c r="C202" s="5" t="s">
        <v>25</v>
      </c>
      <c r="D202" s="5" t="s">
        <v>35</v>
      </c>
      <c r="E202" s="5" t="s">
        <v>37</v>
      </c>
      <c r="F202" s="5" t="s">
        <v>69</v>
      </c>
      <c r="G202" s="5" t="s">
        <v>89</v>
      </c>
      <c r="H202" s="5" t="s">
        <v>85</v>
      </c>
      <c r="I202" s="5" t="s">
        <v>150</v>
      </c>
      <c r="J202" s="5" t="s">
        <v>29</v>
      </c>
      <c r="K202" s="5" t="s">
        <v>29</v>
      </c>
      <c r="L202" s="5" t="s">
        <v>29</v>
      </c>
      <c r="M202" s="5" t="s">
        <v>29</v>
      </c>
      <c r="N202" s="12">
        <f>VLOOKUP(A202,'[1]Length adjustment - UNK'!$A$2:$F$519,6,FALSE)</f>
        <v>31.48723907842859</v>
      </c>
      <c r="O202" s="12">
        <v>3.4968684890000001</v>
      </c>
      <c r="P202" s="5">
        <v>2.5</v>
      </c>
      <c r="Q202" s="12">
        <f t="shared" si="15"/>
        <v>-0.39874739560000005</v>
      </c>
      <c r="R202" s="5" t="s">
        <v>30</v>
      </c>
      <c r="S202" s="6" t="str">
        <f t="shared" si="16"/>
        <v>Yes</v>
      </c>
      <c r="T202" s="7">
        <f t="shared" si="17"/>
        <v>111.05668808529006</v>
      </c>
      <c r="U202" s="6">
        <f t="shared" si="18"/>
        <v>5</v>
      </c>
      <c r="V202" s="5">
        <f t="shared" si="19"/>
        <v>121</v>
      </c>
      <c r="W202" s="5"/>
    </row>
    <row r="203" spans="1:23">
      <c r="A203" s="5">
        <v>201</v>
      </c>
      <c r="B203" s="5" t="s">
        <v>73</v>
      </c>
      <c r="C203" s="5" t="s">
        <v>25</v>
      </c>
      <c r="D203" s="5" t="s">
        <v>35</v>
      </c>
      <c r="E203" s="5" t="s">
        <v>37</v>
      </c>
      <c r="F203" s="5" t="s">
        <v>69</v>
      </c>
      <c r="G203" s="5" t="s">
        <v>89</v>
      </c>
      <c r="H203" s="5" t="s">
        <v>85</v>
      </c>
      <c r="I203" s="5" t="s">
        <v>84</v>
      </c>
      <c r="J203" s="5" t="s">
        <v>29</v>
      </c>
      <c r="K203" s="5" t="s">
        <v>29</v>
      </c>
      <c r="L203" s="5" t="s">
        <v>29</v>
      </c>
      <c r="M203" s="5" t="s">
        <v>29</v>
      </c>
      <c r="N203" s="12">
        <f>VLOOKUP(A203,'[1]Length adjustment - UNK'!$A$2:$F$519,6,FALSE)</f>
        <v>15.844188891368443</v>
      </c>
      <c r="O203" s="12">
        <v>2.2964509479999999</v>
      </c>
      <c r="P203" s="5">
        <v>2.5</v>
      </c>
      <c r="Q203" s="12">
        <f t="shared" si="15"/>
        <v>8.1419620799999981E-2</v>
      </c>
      <c r="R203" s="5" t="s">
        <v>30</v>
      </c>
      <c r="S203" s="6" t="str">
        <f t="shared" si="16"/>
        <v>Yes</v>
      </c>
      <c r="T203" s="7">
        <f t="shared" si="17"/>
        <v>144.93963457170437</v>
      </c>
      <c r="U203" s="6">
        <f t="shared" si="18"/>
        <v>5</v>
      </c>
      <c r="V203" s="5">
        <f t="shared" si="19"/>
        <v>91</v>
      </c>
      <c r="W203" s="5"/>
    </row>
    <row r="204" spans="1:23">
      <c r="A204" s="5">
        <v>202</v>
      </c>
      <c r="B204" s="5" t="s">
        <v>73</v>
      </c>
      <c r="C204" s="5" t="s">
        <v>25</v>
      </c>
      <c r="D204" s="5" t="s">
        <v>35</v>
      </c>
      <c r="E204" s="5" t="s">
        <v>37</v>
      </c>
      <c r="F204" s="5" t="s">
        <v>69</v>
      </c>
      <c r="G204" s="5" t="s">
        <v>89</v>
      </c>
      <c r="H204" s="5" t="s">
        <v>109</v>
      </c>
      <c r="I204" s="5" t="s">
        <v>104</v>
      </c>
      <c r="J204" s="5" t="s">
        <v>29</v>
      </c>
      <c r="K204" s="5" t="s">
        <v>29</v>
      </c>
      <c r="L204" s="5" t="s">
        <v>29</v>
      </c>
      <c r="M204" s="5" t="s">
        <v>29</v>
      </c>
      <c r="N204" s="12">
        <f>VLOOKUP(A204,'[1]Length adjustment - UNK'!$A$2:$F$519,6,FALSE)</f>
        <v>39.743096253611895</v>
      </c>
      <c r="O204" s="12">
        <v>3.2359081520000004</v>
      </c>
      <c r="P204" s="5">
        <v>2.5</v>
      </c>
      <c r="Q204" s="12">
        <f t="shared" si="15"/>
        <v>-0.29436326080000019</v>
      </c>
      <c r="R204" s="5" t="s">
        <v>30</v>
      </c>
      <c r="S204" s="6" t="str">
        <f t="shared" si="16"/>
        <v>Yes</v>
      </c>
      <c r="T204" s="7">
        <f t="shared" si="17"/>
        <v>81.420635457055454</v>
      </c>
      <c r="U204" s="6">
        <f t="shared" si="18"/>
        <v>4</v>
      </c>
      <c r="V204" s="5">
        <f t="shared" si="19"/>
        <v>181</v>
      </c>
      <c r="W204" s="5"/>
    </row>
    <row r="205" spans="1:23">
      <c r="A205" s="5">
        <v>203</v>
      </c>
      <c r="B205" s="5" t="s">
        <v>73</v>
      </c>
      <c r="C205" s="5" t="s">
        <v>25</v>
      </c>
      <c r="D205" s="5" t="s">
        <v>35</v>
      </c>
      <c r="E205" s="5" t="s">
        <v>37</v>
      </c>
      <c r="F205" s="5" t="s">
        <v>69</v>
      </c>
      <c r="G205" s="5" t="s">
        <v>89</v>
      </c>
      <c r="H205" s="5" t="s">
        <v>109</v>
      </c>
      <c r="I205" s="5" t="s">
        <v>125</v>
      </c>
      <c r="J205" s="5" t="s">
        <v>29</v>
      </c>
      <c r="K205" s="5" t="s">
        <v>29</v>
      </c>
      <c r="L205" s="5" t="s">
        <v>29</v>
      </c>
      <c r="M205" s="5" t="s">
        <v>29</v>
      </c>
      <c r="N205" s="12">
        <f>VLOOKUP(A205,'[1]Length adjustment - UNK'!$A$2:$F$519,6,FALSE)</f>
        <v>31.210693448914746</v>
      </c>
      <c r="O205" s="12">
        <v>3.4446764200000004</v>
      </c>
      <c r="P205" s="5">
        <v>2.5</v>
      </c>
      <c r="Q205" s="12">
        <f t="shared" si="15"/>
        <v>-0.37787056800000007</v>
      </c>
      <c r="R205" s="5" t="s">
        <v>30</v>
      </c>
      <c r="S205" s="6" t="str">
        <f t="shared" si="16"/>
        <v>Yes</v>
      </c>
      <c r="T205" s="7">
        <f t="shared" si="17"/>
        <v>110.36846796237326</v>
      </c>
      <c r="U205" s="6">
        <f t="shared" si="18"/>
        <v>5</v>
      </c>
      <c r="V205" s="5">
        <f t="shared" si="19"/>
        <v>124</v>
      </c>
      <c r="W205" s="5"/>
    </row>
    <row r="206" spans="1:23">
      <c r="A206" s="5">
        <v>204</v>
      </c>
      <c r="B206" s="5" t="s">
        <v>73</v>
      </c>
      <c r="C206" s="5" t="s">
        <v>25</v>
      </c>
      <c r="D206" s="5" t="s">
        <v>35</v>
      </c>
      <c r="E206" s="5" t="s">
        <v>37</v>
      </c>
      <c r="F206" s="5" t="s">
        <v>69</v>
      </c>
      <c r="G206" s="5" t="s">
        <v>89</v>
      </c>
      <c r="H206" s="5" t="s">
        <v>109</v>
      </c>
      <c r="I206" s="5" t="s">
        <v>143</v>
      </c>
      <c r="J206" s="5" t="s">
        <v>83</v>
      </c>
      <c r="K206" s="5" t="s">
        <v>78</v>
      </c>
      <c r="L206" s="5" t="s">
        <v>29</v>
      </c>
      <c r="M206" s="5" t="s">
        <v>29</v>
      </c>
      <c r="N206" s="12">
        <f>VLOOKUP(A206,'[1]Length adjustment - UNK'!$A$2:$F$519,6,FALSE)</f>
        <v>32.469719123239081</v>
      </c>
      <c r="O206" s="12">
        <v>2.974947819</v>
      </c>
      <c r="P206" s="5">
        <v>2.5</v>
      </c>
      <c r="Q206" s="12">
        <f t="shared" si="15"/>
        <v>-0.18997912760000002</v>
      </c>
      <c r="R206" s="5" t="s">
        <v>30</v>
      </c>
      <c r="S206" s="6" t="str">
        <f t="shared" si="16"/>
        <v>Yes</v>
      </c>
      <c r="T206" s="7">
        <f t="shared" si="17"/>
        <v>91.62222216054785</v>
      </c>
      <c r="U206" s="6">
        <f t="shared" si="18"/>
        <v>4</v>
      </c>
      <c r="V206" s="5">
        <f t="shared" si="19"/>
        <v>157</v>
      </c>
      <c r="W206" s="5"/>
    </row>
    <row r="207" spans="1:23">
      <c r="A207" s="5">
        <v>205</v>
      </c>
      <c r="B207" s="5" t="s">
        <v>73</v>
      </c>
      <c r="C207" s="5" t="s">
        <v>25</v>
      </c>
      <c r="D207" s="5" t="s">
        <v>35</v>
      </c>
      <c r="E207" s="5" t="s">
        <v>37</v>
      </c>
      <c r="F207" s="5" t="s">
        <v>69</v>
      </c>
      <c r="G207" s="5" t="s">
        <v>89</v>
      </c>
      <c r="H207" s="5" t="s">
        <v>109</v>
      </c>
      <c r="I207" s="5" t="s">
        <v>82</v>
      </c>
      <c r="J207" s="5" t="s">
        <v>83</v>
      </c>
      <c r="K207" s="5" t="s">
        <v>99</v>
      </c>
      <c r="L207" s="5" t="s">
        <v>29</v>
      </c>
      <c r="M207" s="5" t="s">
        <v>29</v>
      </c>
      <c r="N207" s="12">
        <f>VLOOKUP(A207,'[1]Length adjustment - UNK'!$A$2:$F$519,6,FALSE)</f>
        <v>14.538998293627866</v>
      </c>
      <c r="O207" s="12">
        <v>1.461377876</v>
      </c>
      <c r="P207" s="5">
        <v>2.5</v>
      </c>
      <c r="Q207" s="12">
        <f t="shared" si="15"/>
        <v>0.41544884959999995</v>
      </c>
      <c r="R207" s="5" t="s">
        <v>30</v>
      </c>
      <c r="S207" s="6" t="str">
        <f t="shared" si="16"/>
        <v>Yes</v>
      </c>
      <c r="T207" s="7">
        <f t="shared" si="17"/>
        <v>100.51434400680073</v>
      </c>
      <c r="U207" s="6">
        <f t="shared" si="18"/>
        <v>5</v>
      </c>
      <c r="V207" s="5">
        <f t="shared" si="19"/>
        <v>140</v>
      </c>
      <c r="W207" s="5"/>
    </row>
    <row r="208" spans="1:23">
      <c r="A208" s="5">
        <v>206</v>
      </c>
      <c r="B208" s="5" t="s">
        <v>73</v>
      </c>
      <c r="C208" s="5" t="s">
        <v>25</v>
      </c>
      <c r="D208" s="5" t="s">
        <v>35</v>
      </c>
      <c r="E208" s="5" t="s">
        <v>37</v>
      </c>
      <c r="F208" s="5" t="s">
        <v>69</v>
      </c>
      <c r="G208" s="5" t="s">
        <v>89</v>
      </c>
      <c r="H208" s="5" t="s">
        <v>109</v>
      </c>
      <c r="I208" s="5" t="s">
        <v>82</v>
      </c>
      <c r="J208" s="5" t="s">
        <v>83</v>
      </c>
      <c r="K208" s="5" t="s">
        <v>111</v>
      </c>
      <c r="L208" s="5" t="s">
        <v>29</v>
      </c>
      <c r="M208" s="5" t="s">
        <v>29</v>
      </c>
      <c r="N208" s="12">
        <f>VLOOKUP(A208,'[1]Length adjustment - UNK'!$A$2:$F$519,6,FALSE)</f>
        <v>15.206958750664038</v>
      </c>
      <c r="O208" s="12">
        <v>2.557411283</v>
      </c>
      <c r="P208" s="5">
        <v>2.5</v>
      </c>
      <c r="Q208" s="12">
        <f t="shared" si="15"/>
        <v>-2.2964513200000036E-2</v>
      </c>
      <c r="R208" s="5" t="s">
        <v>30</v>
      </c>
      <c r="S208" s="6" t="str">
        <f t="shared" si="16"/>
        <v>Yes</v>
      </c>
      <c r="T208" s="7">
        <f t="shared" si="17"/>
        <v>168.17375025024819</v>
      </c>
      <c r="U208" s="6">
        <f t="shared" si="18"/>
        <v>5</v>
      </c>
      <c r="V208" s="5">
        <f t="shared" si="19"/>
        <v>74</v>
      </c>
      <c r="W208" s="5"/>
    </row>
    <row r="209" spans="1:23">
      <c r="A209" s="5">
        <v>207</v>
      </c>
      <c r="B209" s="5" t="s">
        <v>73</v>
      </c>
      <c r="C209" s="5" t="s">
        <v>25</v>
      </c>
      <c r="D209" s="5" t="s">
        <v>35</v>
      </c>
      <c r="E209" s="5" t="s">
        <v>37</v>
      </c>
      <c r="F209" s="5" t="s">
        <v>69</v>
      </c>
      <c r="G209" s="5" t="s">
        <v>89</v>
      </c>
      <c r="H209" s="5" t="s">
        <v>109</v>
      </c>
      <c r="I209" s="5" t="s">
        <v>102</v>
      </c>
      <c r="J209" s="5" t="s">
        <v>29</v>
      </c>
      <c r="K209" s="5" t="s">
        <v>29</v>
      </c>
      <c r="L209" s="5" t="s">
        <v>29</v>
      </c>
      <c r="M209" s="5" t="s">
        <v>29</v>
      </c>
      <c r="N209" s="12">
        <f>VLOOKUP(A209,'[1]Length adjustment - UNK'!$A$2:$F$519,6,FALSE)</f>
        <v>24.398043551312544</v>
      </c>
      <c r="O209" s="12">
        <v>2.661795417</v>
      </c>
      <c r="P209" s="5">
        <v>2.5</v>
      </c>
      <c r="Q209" s="12">
        <f t="shared" si="15"/>
        <v>-6.4718166800000088E-2</v>
      </c>
      <c r="R209" s="5" t="s">
        <v>30</v>
      </c>
      <c r="S209" s="6" t="str">
        <f t="shared" si="16"/>
        <v>Yes</v>
      </c>
      <c r="T209" s="7">
        <f t="shared" si="17"/>
        <v>109.09872389570366</v>
      </c>
      <c r="U209" s="6">
        <f t="shared" si="18"/>
        <v>5</v>
      </c>
      <c r="V209" s="5">
        <f t="shared" si="19"/>
        <v>125</v>
      </c>
      <c r="W209" s="5"/>
    </row>
    <row r="210" spans="1:23">
      <c r="A210" s="5">
        <v>208</v>
      </c>
      <c r="B210" s="5" t="s">
        <v>73</v>
      </c>
      <c r="C210" s="5" t="s">
        <v>25</v>
      </c>
      <c r="D210" s="5" t="s">
        <v>35</v>
      </c>
      <c r="E210" s="5" t="s">
        <v>37</v>
      </c>
      <c r="F210" s="5" t="s">
        <v>69</v>
      </c>
      <c r="G210" s="5" t="s">
        <v>89</v>
      </c>
      <c r="H210" s="5" t="s">
        <v>109</v>
      </c>
      <c r="I210" s="5" t="s">
        <v>103</v>
      </c>
      <c r="J210" s="5" t="s">
        <v>29</v>
      </c>
      <c r="K210" s="5" t="s">
        <v>29</v>
      </c>
      <c r="L210" s="5" t="s">
        <v>29</v>
      </c>
      <c r="M210" s="5" t="s">
        <v>29</v>
      </c>
      <c r="N210" s="12">
        <f>VLOOKUP(A210,'[1]Length adjustment - UNK'!$A$2:$F$519,6,FALSE)</f>
        <v>18.286658027263524</v>
      </c>
      <c r="O210" s="12">
        <v>2.2442588809999999</v>
      </c>
      <c r="P210" s="5">
        <v>2.5</v>
      </c>
      <c r="Q210" s="12">
        <f t="shared" si="15"/>
        <v>0.10229644760000001</v>
      </c>
      <c r="R210" s="5" t="s">
        <v>30</v>
      </c>
      <c r="S210" s="6" t="str">
        <f t="shared" si="16"/>
        <v>Yes</v>
      </c>
      <c r="T210" s="7">
        <f t="shared" si="17"/>
        <v>122.72657352994959</v>
      </c>
      <c r="U210" s="6">
        <f t="shared" si="18"/>
        <v>5</v>
      </c>
      <c r="V210" s="5">
        <f t="shared" si="19"/>
        <v>109</v>
      </c>
      <c r="W210" s="5"/>
    </row>
    <row r="211" spans="1:23">
      <c r="A211" s="5">
        <v>209</v>
      </c>
      <c r="B211" s="5" t="s">
        <v>73</v>
      </c>
      <c r="C211" s="5" t="s">
        <v>25</v>
      </c>
      <c r="D211" s="5" t="s">
        <v>35</v>
      </c>
      <c r="E211" s="5" t="s">
        <v>37</v>
      </c>
      <c r="F211" s="5" t="s">
        <v>69</v>
      </c>
      <c r="G211" s="5" t="s">
        <v>89</v>
      </c>
      <c r="H211" s="5" t="s">
        <v>140</v>
      </c>
      <c r="I211" s="5" t="s">
        <v>29</v>
      </c>
      <c r="J211" s="5" t="s">
        <v>29</v>
      </c>
      <c r="K211" s="5" t="s">
        <v>29</v>
      </c>
      <c r="L211" s="5" t="s">
        <v>29</v>
      </c>
      <c r="M211" s="5" t="s">
        <v>29</v>
      </c>
      <c r="N211" s="12">
        <f>VLOOKUP(A211,'[1]Length adjustment - UNK'!$A$2:$F$519,6,FALSE)</f>
        <v>28.136855619480713</v>
      </c>
      <c r="O211" s="12">
        <v>2.2964509479999999</v>
      </c>
      <c r="P211" s="5">
        <v>2.5</v>
      </c>
      <c r="Q211" s="12">
        <f t="shared" si="15"/>
        <v>8.1419620799999981E-2</v>
      </c>
      <c r="R211" s="5" t="s">
        <v>30</v>
      </c>
      <c r="S211" s="6" t="str">
        <f t="shared" si="16"/>
        <v>Yes</v>
      </c>
      <c r="T211" s="7">
        <f t="shared" si="17"/>
        <v>81.617184914224708</v>
      </c>
      <c r="U211" s="6">
        <f t="shared" si="18"/>
        <v>4</v>
      </c>
      <c r="V211" s="5">
        <f t="shared" si="19"/>
        <v>179</v>
      </c>
      <c r="W211" s="5"/>
    </row>
    <row r="212" spans="1:23">
      <c r="A212" s="5">
        <v>210</v>
      </c>
      <c r="B212" s="5" t="s">
        <v>73</v>
      </c>
      <c r="C212" s="5" t="s">
        <v>25</v>
      </c>
      <c r="D212" s="5" t="s">
        <v>35</v>
      </c>
      <c r="E212" s="5" t="s">
        <v>37</v>
      </c>
      <c r="F212" s="5" t="s">
        <v>118</v>
      </c>
      <c r="G212" s="5" t="s">
        <v>119</v>
      </c>
      <c r="H212" s="5" t="s">
        <v>147</v>
      </c>
      <c r="I212" s="5" t="s">
        <v>29</v>
      </c>
      <c r="J212" s="5" t="s">
        <v>29</v>
      </c>
      <c r="K212" s="5" t="s">
        <v>29</v>
      </c>
      <c r="L212" s="5" t="s">
        <v>29</v>
      </c>
      <c r="M212" s="5" t="s">
        <v>29</v>
      </c>
      <c r="N212" s="12">
        <f>VLOOKUP(A212,'[1]Length adjustment - UNK'!$A$2:$F$519,6,FALSE)</f>
        <v>13.924728179819615</v>
      </c>
      <c r="O212" s="12">
        <v>1.304801675</v>
      </c>
      <c r="P212" s="5">
        <v>2.5</v>
      </c>
      <c r="Q212" s="12">
        <f t="shared" si="15"/>
        <v>0.47807933000000002</v>
      </c>
      <c r="R212" s="5" t="s">
        <v>30</v>
      </c>
      <c r="S212" s="6" t="str">
        <f t="shared" si="16"/>
        <v>Yes</v>
      </c>
      <c r="T212" s="7">
        <f t="shared" si="17"/>
        <v>93.703924281335802</v>
      </c>
      <c r="U212" s="6">
        <f t="shared" si="18"/>
        <v>4</v>
      </c>
      <c r="V212" s="5">
        <f t="shared" si="19"/>
        <v>149</v>
      </c>
      <c r="W212" s="5"/>
    </row>
    <row r="213" spans="1:23">
      <c r="A213" s="5">
        <v>211</v>
      </c>
      <c r="B213" s="5" t="s">
        <v>73</v>
      </c>
      <c r="C213" s="5" t="s">
        <v>25</v>
      </c>
      <c r="D213" s="5" t="s">
        <v>35</v>
      </c>
      <c r="E213" s="5" t="s">
        <v>37</v>
      </c>
      <c r="F213" s="5" t="s">
        <v>118</v>
      </c>
      <c r="G213" s="5" t="s">
        <v>119</v>
      </c>
      <c r="H213" s="5" t="s">
        <v>109</v>
      </c>
      <c r="I213" s="5" t="s">
        <v>132</v>
      </c>
      <c r="J213" s="5" t="s">
        <v>29</v>
      </c>
      <c r="K213" s="5" t="s">
        <v>29</v>
      </c>
      <c r="L213" s="5" t="s">
        <v>29</v>
      </c>
      <c r="M213" s="5" t="s">
        <v>29</v>
      </c>
      <c r="N213" s="12">
        <f>VLOOKUP(A213,'[1]Length adjustment - UNK'!$A$2:$F$519,6,FALSE)</f>
        <v>38.644678805137666</v>
      </c>
      <c r="O213" s="12">
        <v>1.7223382110000001</v>
      </c>
      <c r="P213" s="5">
        <v>2.5</v>
      </c>
      <c r="Q213" s="12">
        <f t="shared" si="15"/>
        <v>0.31106471559999993</v>
      </c>
      <c r="R213" s="5" t="s">
        <v>30</v>
      </c>
      <c r="S213" s="6" t="str">
        <f t="shared" si="16"/>
        <v>Yes</v>
      </c>
      <c r="T213" s="7">
        <f t="shared" si="17"/>
        <v>44.568573585117278</v>
      </c>
      <c r="U213" s="6">
        <f t="shared" si="18"/>
        <v>3</v>
      </c>
      <c r="V213" s="5">
        <f t="shared" si="19"/>
        <v>326</v>
      </c>
      <c r="W213" s="5"/>
    </row>
    <row r="214" spans="1:23">
      <c r="A214" s="5">
        <v>212</v>
      </c>
      <c r="B214" s="5" t="s">
        <v>73</v>
      </c>
      <c r="C214" s="5" t="s">
        <v>25</v>
      </c>
      <c r="D214" s="5" t="s">
        <v>35</v>
      </c>
      <c r="E214" s="5" t="s">
        <v>37</v>
      </c>
      <c r="F214" s="5" t="s">
        <v>118</v>
      </c>
      <c r="G214" s="5" t="s">
        <v>119</v>
      </c>
      <c r="H214" s="5" t="s">
        <v>109</v>
      </c>
      <c r="I214" s="5" t="s">
        <v>93</v>
      </c>
      <c r="J214" s="5" t="s">
        <v>29</v>
      </c>
      <c r="K214" s="5" t="s">
        <v>29</v>
      </c>
      <c r="L214" s="5" t="s">
        <v>29</v>
      </c>
      <c r="M214" s="5" t="s">
        <v>29</v>
      </c>
      <c r="N214" s="12">
        <f>VLOOKUP(A214,'[1]Length adjustment - UNK'!$A$2:$F$519,6,FALSE)</f>
        <v>23.742179513073687</v>
      </c>
      <c r="O214" s="12">
        <v>1.6701461440000001</v>
      </c>
      <c r="P214" s="5">
        <v>2.5</v>
      </c>
      <c r="Q214" s="12">
        <f t="shared" si="15"/>
        <v>0.33194154239999996</v>
      </c>
      <c r="R214" s="5" t="s">
        <v>30</v>
      </c>
      <c r="S214" s="6" t="str">
        <f t="shared" si="16"/>
        <v>Yes</v>
      </c>
      <c r="T214" s="7">
        <f t="shared" si="17"/>
        <v>70.345106399365321</v>
      </c>
      <c r="U214" s="6">
        <f t="shared" si="18"/>
        <v>4</v>
      </c>
      <c r="V214" s="5">
        <f t="shared" si="19"/>
        <v>219</v>
      </c>
      <c r="W214" s="5"/>
    </row>
    <row r="215" spans="1:23">
      <c r="A215" s="5">
        <v>213</v>
      </c>
      <c r="B215" s="5" t="s">
        <v>73</v>
      </c>
      <c r="C215" s="5" t="s">
        <v>25</v>
      </c>
      <c r="D215" s="5" t="s">
        <v>35</v>
      </c>
      <c r="E215" s="5" t="s">
        <v>37</v>
      </c>
      <c r="F215" s="5" t="s">
        <v>118</v>
      </c>
      <c r="G215" s="5" t="s">
        <v>119</v>
      </c>
      <c r="H215" s="5" t="s">
        <v>109</v>
      </c>
      <c r="I215" s="5" t="s">
        <v>76</v>
      </c>
      <c r="J215" s="5" t="s">
        <v>29</v>
      </c>
      <c r="K215" s="5" t="s">
        <v>29</v>
      </c>
      <c r="L215" s="5" t="s">
        <v>29</v>
      </c>
      <c r="M215" s="5" t="s">
        <v>29</v>
      </c>
      <c r="N215" s="12">
        <f>VLOOKUP(A215,'[1]Length adjustment - UNK'!$A$2:$F$519,6,FALSE)</f>
        <v>30.052267902358881</v>
      </c>
      <c r="O215" s="12">
        <v>2.0876826790000003</v>
      </c>
      <c r="P215" s="5">
        <v>2.5</v>
      </c>
      <c r="Q215" s="12">
        <f t="shared" si="15"/>
        <v>0.16492692839999989</v>
      </c>
      <c r="R215" s="5" t="s">
        <v>30</v>
      </c>
      <c r="S215" s="6" t="str">
        <f t="shared" si="16"/>
        <v>Yes</v>
      </c>
      <c r="T215" s="7">
        <f t="shared" si="17"/>
        <v>69.468390398454176</v>
      </c>
      <c r="U215" s="6">
        <f t="shared" si="18"/>
        <v>4</v>
      </c>
      <c r="V215" s="5">
        <f t="shared" si="19"/>
        <v>222</v>
      </c>
      <c r="W215" s="5"/>
    </row>
    <row r="216" spans="1:23">
      <c r="A216" s="5">
        <v>214</v>
      </c>
      <c r="B216" s="5" t="s">
        <v>73</v>
      </c>
      <c r="C216" s="5" t="s">
        <v>25</v>
      </c>
      <c r="D216" s="5" t="s">
        <v>35</v>
      </c>
      <c r="E216" s="5" t="s">
        <v>37</v>
      </c>
      <c r="F216" s="5" t="s">
        <v>118</v>
      </c>
      <c r="G216" s="5" t="s">
        <v>119</v>
      </c>
      <c r="H216" s="5" t="s">
        <v>116</v>
      </c>
      <c r="I216" s="5" t="s">
        <v>132</v>
      </c>
      <c r="J216" s="5" t="s">
        <v>29</v>
      </c>
      <c r="K216" s="5" t="s">
        <v>29</v>
      </c>
      <c r="L216" s="5" t="s">
        <v>29</v>
      </c>
      <c r="M216" s="5" t="s">
        <v>29</v>
      </c>
      <c r="N216" s="12">
        <f>VLOOKUP(A216,'[1]Length adjustment - UNK'!$A$2:$F$519,6,FALSE)</f>
        <v>31.538082883026277</v>
      </c>
      <c r="O216" s="12">
        <v>1.983298545</v>
      </c>
      <c r="P216" s="5">
        <v>2.5</v>
      </c>
      <c r="Q216" s="12">
        <f t="shared" si="15"/>
        <v>0.20668058199999995</v>
      </c>
      <c r="R216" s="5" t="s">
        <v>30</v>
      </c>
      <c r="S216" s="6" t="str">
        <f t="shared" si="16"/>
        <v>Yes</v>
      </c>
      <c r="T216" s="7">
        <f t="shared" si="17"/>
        <v>62.885830833661949</v>
      </c>
      <c r="U216" s="6">
        <f t="shared" si="18"/>
        <v>4</v>
      </c>
      <c r="V216" s="5">
        <f t="shared" si="19"/>
        <v>251</v>
      </c>
      <c r="W216" s="5"/>
    </row>
    <row r="217" spans="1:23">
      <c r="A217" s="5">
        <v>215</v>
      </c>
      <c r="B217" s="5" t="s">
        <v>73</v>
      </c>
      <c r="C217" s="5" t="s">
        <v>25</v>
      </c>
      <c r="D217" s="5" t="s">
        <v>35</v>
      </c>
      <c r="E217" s="5" t="s">
        <v>37</v>
      </c>
      <c r="F217" s="5" t="s">
        <v>118</v>
      </c>
      <c r="G217" s="5" t="s">
        <v>119</v>
      </c>
      <c r="H217" s="5" t="s">
        <v>116</v>
      </c>
      <c r="I217" s="5" t="s">
        <v>151</v>
      </c>
      <c r="J217" s="5" t="s">
        <v>29</v>
      </c>
      <c r="K217" s="5" t="s">
        <v>29</v>
      </c>
      <c r="L217" s="5" t="s">
        <v>29</v>
      </c>
      <c r="M217" s="5" t="s">
        <v>29</v>
      </c>
      <c r="N217" s="12">
        <f>VLOOKUP(A217,'[1]Length adjustment - UNK'!$A$2:$F$519,6,FALSE)</f>
        <v>25.882553728066714</v>
      </c>
      <c r="O217" s="12">
        <v>1.461377876</v>
      </c>
      <c r="P217" s="5">
        <v>2.5</v>
      </c>
      <c r="Q217" s="12">
        <f t="shared" si="15"/>
        <v>0.41544884959999995</v>
      </c>
      <c r="R217" s="5" t="s">
        <v>30</v>
      </c>
      <c r="S217" s="6" t="str">
        <f t="shared" si="16"/>
        <v>Yes</v>
      </c>
      <c r="T217" s="7">
        <f t="shared" si="17"/>
        <v>56.46188901427066</v>
      </c>
      <c r="U217" s="6">
        <f t="shared" si="18"/>
        <v>4</v>
      </c>
      <c r="V217" s="5">
        <f t="shared" si="19"/>
        <v>276</v>
      </c>
      <c r="W217" s="5"/>
    </row>
    <row r="218" spans="1:23">
      <c r="A218" s="5">
        <v>216</v>
      </c>
      <c r="B218" s="5" t="s">
        <v>73</v>
      </c>
      <c r="C218" s="5" t="s">
        <v>25</v>
      </c>
      <c r="D218" s="5" t="s">
        <v>35</v>
      </c>
      <c r="E218" s="5" t="s">
        <v>37</v>
      </c>
      <c r="F218" s="5" t="s">
        <v>118</v>
      </c>
      <c r="G218" s="5" t="s">
        <v>119</v>
      </c>
      <c r="H218" s="5" t="s">
        <v>116</v>
      </c>
      <c r="I218" s="5" t="s">
        <v>84</v>
      </c>
      <c r="J218" s="5" t="s">
        <v>29</v>
      </c>
      <c r="K218" s="5" t="s">
        <v>29</v>
      </c>
      <c r="L218" s="5" t="s">
        <v>29</v>
      </c>
      <c r="M218" s="5" t="s">
        <v>29</v>
      </c>
      <c r="N218" s="12">
        <f>VLOOKUP(A218,'[1]Length adjustment - UNK'!$A$2:$F$519,6,FALSE)</f>
        <v>24.907245769647101</v>
      </c>
      <c r="O218" s="12">
        <v>2.1920668139999999</v>
      </c>
      <c r="P218" s="5">
        <v>2.5</v>
      </c>
      <c r="Q218" s="12">
        <f t="shared" si="15"/>
        <v>0.12317327440000003</v>
      </c>
      <c r="R218" s="5" t="s">
        <v>30</v>
      </c>
      <c r="S218" s="6" t="str">
        <f t="shared" si="16"/>
        <v>Yes</v>
      </c>
      <c r="T218" s="7">
        <f t="shared" si="17"/>
        <v>88.009201590299256</v>
      </c>
      <c r="U218" s="6">
        <f t="shared" si="18"/>
        <v>4</v>
      </c>
      <c r="V218" s="5">
        <f t="shared" si="19"/>
        <v>164</v>
      </c>
      <c r="W218" s="5"/>
    </row>
    <row r="219" spans="1:23">
      <c r="A219" s="5">
        <v>217</v>
      </c>
      <c r="B219" s="5" t="s">
        <v>73</v>
      </c>
      <c r="C219" s="5" t="s">
        <v>25</v>
      </c>
      <c r="D219" s="5" t="s">
        <v>35</v>
      </c>
      <c r="E219" s="5" t="s">
        <v>37</v>
      </c>
      <c r="F219" s="5" t="s">
        <v>118</v>
      </c>
      <c r="G219" s="5" t="s">
        <v>119</v>
      </c>
      <c r="H219" s="5" t="s">
        <v>117</v>
      </c>
      <c r="I219" s="5" t="s">
        <v>29</v>
      </c>
      <c r="J219" s="5" t="s">
        <v>29</v>
      </c>
      <c r="K219" s="5" t="s">
        <v>29</v>
      </c>
      <c r="L219" s="5" t="s">
        <v>29</v>
      </c>
      <c r="M219" s="5" t="s">
        <v>29</v>
      </c>
      <c r="N219" s="12">
        <f>VLOOKUP(A219,'[1]Length adjustment - UNK'!$A$2:$F$519,6,FALSE)</f>
        <v>47.371229321206172</v>
      </c>
      <c r="O219" s="12">
        <v>3.2881002180000003</v>
      </c>
      <c r="P219" s="5">
        <v>2.5</v>
      </c>
      <c r="Q219" s="12">
        <f t="shared" si="15"/>
        <v>-0.31524008720000007</v>
      </c>
      <c r="R219" s="5" t="s">
        <v>30</v>
      </c>
      <c r="S219" s="6" t="str">
        <f t="shared" si="16"/>
        <v>Yes</v>
      </c>
      <c r="T219" s="7">
        <f t="shared" si="17"/>
        <v>69.411333949234276</v>
      </c>
      <c r="U219" s="6">
        <f t="shared" si="18"/>
        <v>4</v>
      </c>
      <c r="V219" s="5">
        <f t="shared" si="19"/>
        <v>223</v>
      </c>
      <c r="W219" s="5"/>
    </row>
    <row r="220" spans="1:23">
      <c r="A220" s="5">
        <v>218</v>
      </c>
      <c r="B220" s="5" t="s">
        <v>73</v>
      </c>
      <c r="C220" s="5" t="s">
        <v>25</v>
      </c>
      <c r="D220" s="5" t="s">
        <v>35</v>
      </c>
      <c r="E220" s="5" t="s">
        <v>37</v>
      </c>
      <c r="F220" s="5" t="s">
        <v>118</v>
      </c>
      <c r="G220" s="5" t="s">
        <v>127</v>
      </c>
      <c r="H220" s="5" t="s">
        <v>128</v>
      </c>
      <c r="I220" s="5" t="s">
        <v>29</v>
      </c>
      <c r="J220" s="5" t="s">
        <v>29</v>
      </c>
      <c r="K220" s="5" t="s">
        <v>29</v>
      </c>
      <c r="L220" s="5" t="s">
        <v>29</v>
      </c>
      <c r="M220" s="5" t="s">
        <v>29</v>
      </c>
      <c r="N220" s="12">
        <f>VLOOKUP(A220,'[1]Length adjustment - UNK'!$A$2:$F$519,6,FALSE)</f>
        <v>53.983556639355612</v>
      </c>
      <c r="O220" s="12">
        <v>3.2881002210000001</v>
      </c>
      <c r="P220" s="5">
        <v>2.5</v>
      </c>
      <c r="Q220" s="12">
        <f t="shared" si="15"/>
        <v>-0.31524008839999995</v>
      </c>
      <c r="R220" s="5" t="s">
        <v>30</v>
      </c>
      <c r="S220" s="6" t="str">
        <f t="shared" si="16"/>
        <v>Yes</v>
      </c>
      <c r="T220" s="7">
        <f t="shared" si="17"/>
        <v>60.909292119572527</v>
      </c>
      <c r="U220" s="6">
        <f t="shared" si="18"/>
        <v>4</v>
      </c>
      <c r="V220" s="5">
        <f t="shared" si="19"/>
        <v>257</v>
      </c>
      <c r="W220" s="5"/>
    </row>
    <row r="221" spans="1:23">
      <c r="A221" s="5">
        <v>219</v>
      </c>
      <c r="B221" s="5" t="s">
        <v>73</v>
      </c>
      <c r="C221" s="5" t="s">
        <v>25</v>
      </c>
      <c r="D221" s="5" t="s">
        <v>35</v>
      </c>
      <c r="E221" s="5" t="s">
        <v>37</v>
      </c>
      <c r="F221" s="5" t="s">
        <v>118</v>
      </c>
      <c r="G221" s="5" t="s">
        <v>127</v>
      </c>
      <c r="H221" s="5" t="s">
        <v>116</v>
      </c>
      <c r="I221" s="5" t="s">
        <v>152</v>
      </c>
      <c r="J221" s="5" t="s">
        <v>29</v>
      </c>
      <c r="K221" s="5" t="s">
        <v>29</v>
      </c>
      <c r="L221" s="5" t="s">
        <v>29</v>
      </c>
      <c r="M221" s="5" t="s">
        <v>29</v>
      </c>
      <c r="N221" s="12">
        <f>VLOOKUP(A221,'[1]Length adjustment - UNK'!$A$2:$F$519,6,FALSE)</f>
        <v>52.852150203619217</v>
      </c>
      <c r="O221" s="12">
        <v>3.5490605560000001</v>
      </c>
      <c r="P221" s="5">
        <v>2.5</v>
      </c>
      <c r="Q221" s="12">
        <f t="shared" si="15"/>
        <v>-0.41962422239999997</v>
      </c>
      <c r="R221" s="5" t="s">
        <v>30</v>
      </c>
      <c r="S221" s="6" t="str">
        <f t="shared" si="16"/>
        <v>Yes</v>
      </c>
      <c r="T221" s="7">
        <f t="shared" si="17"/>
        <v>67.15073166043048</v>
      </c>
      <c r="U221" s="6">
        <f t="shared" si="18"/>
        <v>4</v>
      </c>
      <c r="V221" s="5">
        <f t="shared" si="19"/>
        <v>237</v>
      </c>
      <c r="W221" s="5"/>
    </row>
    <row r="222" spans="1:23">
      <c r="A222" s="5">
        <v>220</v>
      </c>
      <c r="B222" s="5" t="s">
        <v>73</v>
      </c>
      <c r="C222" s="5" t="s">
        <v>25</v>
      </c>
      <c r="D222" s="5" t="s">
        <v>35</v>
      </c>
      <c r="E222" s="5" t="s">
        <v>37</v>
      </c>
      <c r="F222" s="5" t="s">
        <v>118</v>
      </c>
      <c r="G222" s="5" t="s">
        <v>127</v>
      </c>
      <c r="H222" s="5" t="s">
        <v>116</v>
      </c>
      <c r="I222" s="5" t="s">
        <v>84</v>
      </c>
      <c r="J222" s="5" t="s">
        <v>29</v>
      </c>
      <c r="K222" s="5" t="s">
        <v>29</v>
      </c>
      <c r="L222" s="5" t="s">
        <v>29</v>
      </c>
      <c r="M222" s="5" t="s">
        <v>29</v>
      </c>
      <c r="N222" s="12">
        <f>VLOOKUP(A222,'[1]Length adjustment - UNK'!$A$2:$F$519,6,FALSE)</f>
        <v>24.890596648980964</v>
      </c>
      <c r="O222" s="12">
        <v>1.461377876</v>
      </c>
      <c r="P222" s="5">
        <v>2.5</v>
      </c>
      <c r="Q222" s="12">
        <f t="shared" si="15"/>
        <v>0.41544884959999995</v>
      </c>
      <c r="R222" s="5" t="s">
        <v>30</v>
      </c>
      <c r="S222" s="6" t="str">
        <f t="shared" si="16"/>
        <v>Yes</v>
      </c>
      <c r="T222" s="7">
        <f t="shared" si="17"/>
        <v>58.712046826721199</v>
      </c>
      <c r="U222" s="6">
        <f t="shared" si="18"/>
        <v>4</v>
      </c>
      <c r="V222" s="5">
        <f t="shared" si="19"/>
        <v>270</v>
      </c>
      <c r="W222" s="5"/>
    </row>
    <row r="223" spans="1:23">
      <c r="A223" s="5">
        <v>221</v>
      </c>
      <c r="B223" s="5" t="s">
        <v>73</v>
      </c>
      <c r="C223" s="5" t="s">
        <v>25</v>
      </c>
      <c r="D223" s="5" t="s">
        <v>35</v>
      </c>
      <c r="E223" s="5" t="s">
        <v>37</v>
      </c>
      <c r="F223" s="5" t="s">
        <v>118</v>
      </c>
      <c r="G223" s="5" t="s">
        <v>127</v>
      </c>
      <c r="H223" s="5" t="s">
        <v>117</v>
      </c>
      <c r="I223" s="5" t="s">
        <v>104</v>
      </c>
      <c r="J223" s="5" t="s">
        <v>29</v>
      </c>
      <c r="K223" s="5" t="s">
        <v>29</v>
      </c>
      <c r="L223" s="5" t="s">
        <v>29</v>
      </c>
      <c r="M223" s="5" t="s">
        <v>29</v>
      </c>
      <c r="N223" s="12">
        <f>VLOOKUP(A223,'[1]Length adjustment - UNK'!$A$2:$F$519,6,FALSE)</f>
        <v>23.363250371663995</v>
      </c>
      <c r="O223" s="12">
        <v>1.5657620080000001</v>
      </c>
      <c r="P223" s="5">
        <v>2.5</v>
      </c>
      <c r="Q223" s="12">
        <f t="shared" si="15"/>
        <v>0.37369519679999996</v>
      </c>
      <c r="R223" s="5" t="s">
        <v>30</v>
      </c>
      <c r="S223" s="6" t="str">
        <f t="shared" si="16"/>
        <v>Yes</v>
      </c>
      <c r="T223" s="7">
        <f t="shared" si="17"/>
        <v>67.018158136892936</v>
      </c>
      <c r="U223" s="6">
        <f t="shared" si="18"/>
        <v>4</v>
      </c>
      <c r="V223" s="5">
        <f t="shared" si="19"/>
        <v>238</v>
      </c>
      <c r="W223" s="5"/>
    </row>
    <row r="224" spans="1:23">
      <c r="A224" s="5">
        <v>222</v>
      </c>
      <c r="B224" s="5" t="s">
        <v>73</v>
      </c>
      <c r="C224" s="5" t="s">
        <v>25</v>
      </c>
      <c r="D224" s="5" t="s">
        <v>35</v>
      </c>
      <c r="E224" s="5" t="s">
        <v>37</v>
      </c>
      <c r="F224" s="5" t="s">
        <v>118</v>
      </c>
      <c r="G224" s="5" t="s">
        <v>127</v>
      </c>
      <c r="H224" s="5" t="s">
        <v>117</v>
      </c>
      <c r="I224" s="5" t="s">
        <v>125</v>
      </c>
      <c r="J224" s="5" t="s">
        <v>29</v>
      </c>
      <c r="K224" s="5" t="s">
        <v>29</v>
      </c>
      <c r="L224" s="5" t="s">
        <v>29</v>
      </c>
      <c r="M224" s="5" t="s">
        <v>29</v>
      </c>
      <c r="N224" s="12">
        <f>VLOOKUP(A224,'[1]Length adjustment - UNK'!$A$2:$F$519,6,FALSE)</f>
        <v>31.519334500479378</v>
      </c>
      <c r="O224" s="12">
        <v>2.4008350810000003</v>
      </c>
      <c r="P224" s="5">
        <v>2.5</v>
      </c>
      <c r="Q224" s="12">
        <f t="shared" si="15"/>
        <v>3.9665967599999852E-2</v>
      </c>
      <c r="R224" s="5" t="s">
        <v>30</v>
      </c>
      <c r="S224" s="6" t="str">
        <f t="shared" si="16"/>
        <v>Yes</v>
      </c>
      <c r="T224" s="7">
        <f t="shared" si="17"/>
        <v>76.170233891311568</v>
      </c>
      <c r="U224" s="6">
        <f t="shared" si="18"/>
        <v>4</v>
      </c>
      <c r="V224" s="5">
        <f t="shared" si="19"/>
        <v>204</v>
      </c>
      <c r="W224" s="5"/>
    </row>
    <row r="225" spans="1:23">
      <c r="A225" s="5">
        <v>223</v>
      </c>
      <c r="B225" s="5" t="s">
        <v>73</v>
      </c>
      <c r="C225" s="5" t="s">
        <v>25</v>
      </c>
      <c r="D225" s="5" t="s">
        <v>35</v>
      </c>
      <c r="E225" s="5" t="s">
        <v>37</v>
      </c>
      <c r="F225" s="5" t="s">
        <v>118</v>
      </c>
      <c r="G225" s="5" t="s">
        <v>127</v>
      </c>
      <c r="H225" s="5" t="s">
        <v>117</v>
      </c>
      <c r="I225" s="5" t="s">
        <v>76</v>
      </c>
      <c r="J225" s="5" t="s">
        <v>29</v>
      </c>
      <c r="K225" s="5" t="s">
        <v>29</v>
      </c>
      <c r="L225" s="5" t="s">
        <v>29</v>
      </c>
      <c r="M225" s="5" t="s">
        <v>29</v>
      </c>
      <c r="N225" s="12">
        <f>VLOOKUP(A225,'[1]Length adjustment - UNK'!$A$2:$F$519,6,FALSE)</f>
        <v>34.488648814160669</v>
      </c>
      <c r="O225" s="12">
        <v>2.8183716169999999</v>
      </c>
      <c r="P225" s="5">
        <v>2.5</v>
      </c>
      <c r="Q225" s="12">
        <f t="shared" si="15"/>
        <v>-0.12734864680000002</v>
      </c>
      <c r="R225" s="5" t="s">
        <v>30</v>
      </c>
      <c r="S225" s="6" t="str">
        <f t="shared" si="16"/>
        <v>Yes</v>
      </c>
      <c r="T225" s="7">
        <f t="shared" si="17"/>
        <v>81.718818043193593</v>
      </c>
      <c r="U225" s="6">
        <f t="shared" si="18"/>
        <v>4</v>
      </c>
      <c r="V225" s="5">
        <f t="shared" si="19"/>
        <v>178</v>
      </c>
      <c r="W225" s="5"/>
    </row>
    <row r="226" spans="1:23">
      <c r="A226" s="5">
        <v>224</v>
      </c>
      <c r="B226" s="5" t="s">
        <v>73</v>
      </c>
      <c r="C226" s="5" t="s">
        <v>25</v>
      </c>
      <c r="D226" s="5" t="s">
        <v>35</v>
      </c>
      <c r="E226" s="5" t="s">
        <v>37</v>
      </c>
      <c r="F226" s="5" t="s">
        <v>134</v>
      </c>
      <c r="G226" s="5" t="s">
        <v>135</v>
      </c>
      <c r="H226" s="5" t="s">
        <v>29</v>
      </c>
      <c r="I226" s="5" t="s">
        <v>29</v>
      </c>
      <c r="J226" s="5" t="s">
        <v>29</v>
      </c>
      <c r="K226" s="5" t="s">
        <v>29</v>
      </c>
      <c r="L226" s="5" t="s">
        <v>29</v>
      </c>
      <c r="M226" s="5" t="s">
        <v>29</v>
      </c>
      <c r="N226" s="12">
        <f>VLOOKUP(A226,'[1]Length adjustment - UNK'!$A$2:$F$519,6,FALSE)</f>
        <v>39.52955232435886</v>
      </c>
      <c r="O226" s="12">
        <v>2.2442588809999999</v>
      </c>
      <c r="P226" s="5">
        <v>2.5</v>
      </c>
      <c r="Q226" s="12">
        <f t="shared" si="15"/>
        <v>0.10229644760000001</v>
      </c>
      <c r="R226" s="5" t="s">
        <v>30</v>
      </c>
      <c r="S226" s="6" t="str">
        <f t="shared" si="16"/>
        <v>Yes</v>
      </c>
      <c r="T226" s="7">
        <f t="shared" si="17"/>
        <v>56.774204336663963</v>
      </c>
      <c r="U226" s="6">
        <f t="shared" si="18"/>
        <v>4</v>
      </c>
      <c r="V226" s="5">
        <f t="shared" si="19"/>
        <v>273</v>
      </c>
      <c r="W226" s="5"/>
    </row>
    <row r="227" spans="1:23">
      <c r="A227" s="5">
        <v>225</v>
      </c>
      <c r="B227" s="5" t="s">
        <v>73</v>
      </c>
      <c r="C227" s="5" t="s">
        <v>25</v>
      </c>
      <c r="D227" s="5" t="s">
        <v>35</v>
      </c>
      <c r="E227" s="5" t="s">
        <v>37</v>
      </c>
      <c r="F227" s="5" t="s">
        <v>134</v>
      </c>
      <c r="G227" s="5" t="s">
        <v>153</v>
      </c>
      <c r="H227" s="5" t="s">
        <v>29</v>
      </c>
      <c r="I227" s="5" t="s">
        <v>29</v>
      </c>
      <c r="J227" s="5" t="s">
        <v>29</v>
      </c>
      <c r="K227" s="5" t="s">
        <v>29</v>
      </c>
      <c r="L227" s="5" t="s">
        <v>29</v>
      </c>
      <c r="M227" s="5" t="s">
        <v>29</v>
      </c>
      <c r="N227" s="12">
        <f>VLOOKUP(A227,'[1]Length adjustment - UNK'!$A$2:$F$519,6,FALSE)</f>
        <v>47.774312125805878</v>
      </c>
      <c r="O227" s="12">
        <v>2.5052192150000003</v>
      </c>
      <c r="P227" s="5">
        <v>2.5</v>
      </c>
      <c r="Q227" s="12">
        <f t="shared" si="15"/>
        <v>-2.0876860000000885E-3</v>
      </c>
      <c r="R227" s="5" t="s">
        <v>30</v>
      </c>
      <c r="S227" s="6" t="str">
        <f t="shared" si="16"/>
        <v>Yes</v>
      </c>
      <c r="T227" s="7">
        <f t="shared" si="17"/>
        <v>52.438624514423424</v>
      </c>
      <c r="U227" s="6">
        <f t="shared" si="18"/>
        <v>4</v>
      </c>
      <c r="V227" s="5">
        <f t="shared" si="19"/>
        <v>292</v>
      </c>
      <c r="W227" s="5"/>
    </row>
    <row r="228" spans="1:23">
      <c r="A228" s="5">
        <v>226</v>
      </c>
      <c r="B228" s="5" t="s">
        <v>73</v>
      </c>
      <c r="C228" s="5" t="s">
        <v>25</v>
      </c>
      <c r="D228" s="5" t="s">
        <v>38</v>
      </c>
      <c r="E228" s="5" t="s">
        <v>39</v>
      </c>
      <c r="F228" s="5" t="s">
        <v>69</v>
      </c>
      <c r="G228" s="5" t="s">
        <v>81</v>
      </c>
      <c r="H228" s="5" t="s">
        <v>74</v>
      </c>
      <c r="I228" s="5" t="s">
        <v>29</v>
      </c>
      <c r="J228" s="5" t="s">
        <v>83</v>
      </c>
      <c r="K228" s="5" t="s">
        <v>154</v>
      </c>
      <c r="L228" s="5" t="s">
        <v>29</v>
      </c>
      <c r="M228" s="5" t="s">
        <v>29</v>
      </c>
      <c r="N228" s="12">
        <f>VLOOKUP(A228,'[1]Length adjustment - UNK'!$A$2:$F$519,6,FALSE)</f>
        <v>9.2392797004905987</v>
      </c>
      <c r="O228" s="12">
        <v>1.4091858080000002</v>
      </c>
      <c r="P228" s="5">
        <v>2.5</v>
      </c>
      <c r="Q228" s="12">
        <f t="shared" si="15"/>
        <v>0.4363256767999999</v>
      </c>
      <c r="R228" s="5" t="s">
        <v>30</v>
      </c>
      <c r="S228" s="6" t="str">
        <f t="shared" si="16"/>
        <v>Yes</v>
      </c>
      <c r="T228" s="7">
        <f t="shared" si="17"/>
        <v>152.52117629095841</v>
      </c>
      <c r="U228" s="6">
        <f t="shared" si="18"/>
        <v>5</v>
      </c>
      <c r="V228" s="5">
        <f t="shared" si="19"/>
        <v>84</v>
      </c>
      <c r="W228" s="5"/>
    </row>
    <row r="229" spans="1:23">
      <c r="A229" s="5">
        <v>227</v>
      </c>
      <c r="B229" s="5" t="s">
        <v>73</v>
      </c>
      <c r="C229" s="5" t="s">
        <v>25</v>
      </c>
      <c r="D229" s="5" t="s">
        <v>38</v>
      </c>
      <c r="E229" s="5" t="s">
        <v>39</v>
      </c>
      <c r="F229" s="5" t="s">
        <v>69</v>
      </c>
      <c r="G229" s="5" t="s">
        <v>81</v>
      </c>
      <c r="H229" s="5" t="s">
        <v>74</v>
      </c>
      <c r="I229" s="5" t="s">
        <v>29</v>
      </c>
      <c r="J229" s="5" t="s">
        <v>83</v>
      </c>
      <c r="K229" s="5" t="s">
        <v>155</v>
      </c>
      <c r="L229" s="5" t="s">
        <v>29</v>
      </c>
      <c r="M229" s="5" t="s">
        <v>29</v>
      </c>
      <c r="N229" s="12">
        <f>VLOOKUP(A229,'[1]Length adjustment - UNK'!$A$2:$F$519,6,FALSE)</f>
        <v>7.8301641302974083</v>
      </c>
      <c r="O229" s="12">
        <v>2.713987484</v>
      </c>
      <c r="P229" s="5">
        <v>2.5</v>
      </c>
      <c r="Q229" s="12">
        <f t="shared" si="15"/>
        <v>-8.5594993600000002E-2</v>
      </c>
      <c r="R229" s="5" t="s">
        <v>30</v>
      </c>
      <c r="S229" s="6" t="str">
        <f t="shared" si="16"/>
        <v>Yes</v>
      </c>
      <c r="T229" s="7">
        <f t="shared" si="17"/>
        <v>346.6067171566321</v>
      </c>
      <c r="U229" s="6">
        <f t="shared" si="18"/>
        <v>5</v>
      </c>
      <c r="V229" s="5">
        <f t="shared" si="19"/>
        <v>24</v>
      </c>
      <c r="W229" s="5"/>
    </row>
    <row r="230" spans="1:23">
      <c r="A230" s="5">
        <v>228</v>
      </c>
      <c r="B230" s="5" t="s">
        <v>73</v>
      </c>
      <c r="C230" s="5" t="s">
        <v>25</v>
      </c>
      <c r="D230" s="5" t="s">
        <v>38</v>
      </c>
      <c r="E230" s="5" t="s">
        <v>39</v>
      </c>
      <c r="F230" s="5" t="s">
        <v>69</v>
      </c>
      <c r="G230" s="5" t="s">
        <v>81</v>
      </c>
      <c r="H230" s="5" t="s">
        <v>85</v>
      </c>
      <c r="I230" s="5" t="s">
        <v>29</v>
      </c>
      <c r="J230" s="5" t="s">
        <v>29</v>
      </c>
      <c r="K230" s="5" t="s">
        <v>29</v>
      </c>
      <c r="L230" s="5" t="s">
        <v>29</v>
      </c>
      <c r="M230" s="5" t="s">
        <v>29</v>
      </c>
      <c r="N230" s="12">
        <f>VLOOKUP(A230,'[1]Length adjustment - UNK'!$A$2:$F$519,6,FALSE)</f>
        <v>23.799328291632719</v>
      </c>
      <c r="O230" s="12">
        <v>2.1398747469999999</v>
      </c>
      <c r="P230" s="5">
        <v>2.5</v>
      </c>
      <c r="Q230" s="12">
        <f t="shared" si="15"/>
        <v>0.14405010120000006</v>
      </c>
      <c r="R230" s="5" t="s">
        <v>30</v>
      </c>
      <c r="S230" s="6" t="str">
        <f t="shared" si="16"/>
        <v>Yes</v>
      </c>
      <c r="T230" s="7">
        <f t="shared" si="17"/>
        <v>89.913241280525099</v>
      </c>
      <c r="U230" s="6">
        <f t="shared" si="18"/>
        <v>4</v>
      </c>
      <c r="V230" s="5">
        <f t="shared" si="19"/>
        <v>160</v>
      </c>
      <c r="W230" s="5"/>
    </row>
    <row r="231" spans="1:23">
      <c r="A231" s="5">
        <v>229</v>
      </c>
      <c r="B231" s="5" t="s">
        <v>73</v>
      </c>
      <c r="C231" s="5" t="s">
        <v>25</v>
      </c>
      <c r="D231" s="5" t="s">
        <v>38</v>
      </c>
      <c r="E231" s="5" t="s">
        <v>39</v>
      </c>
      <c r="F231" s="5" t="s">
        <v>69</v>
      </c>
      <c r="G231" s="5" t="s">
        <v>81</v>
      </c>
      <c r="H231" s="5" t="s">
        <v>86</v>
      </c>
      <c r="I231" s="5" t="s">
        <v>29</v>
      </c>
      <c r="J231" s="5" t="s">
        <v>29</v>
      </c>
      <c r="K231" s="5" t="s">
        <v>29</v>
      </c>
      <c r="L231" s="5" t="s">
        <v>29</v>
      </c>
      <c r="M231" s="5" t="s">
        <v>29</v>
      </c>
      <c r="N231" s="12">
        <f>VLOOKUP(A231,'[1]Length adjustment - UNK'!$A$2:$F$519,6,FALSE)</f>
        <v>22.567095436158532</v>
      </c>
      <c r="O231" s="12">
        <v>2.713987484</v>
      </c>
      <c r="P231" s="5">
        <v>2.5</v>
      </c>
      <c r="Q231" s="12">
        <f t="shared" si="15"/>
        <v>-8.5594993600000002E-2</v>
      </c>
      <c r="R231" s="5" t="s">
        <v>30</v>
      </c>
      <c r="S231" s="6" t="str">
        <f t="shared" si="16"/>
        <v>Yes</v>
      </c>
      <c r="T231" s="7">
        <f t="shared" si="17"/>
        <v>120.26303924126032</v>
      </c>
      <c r="U231" s="6">
        <f t="shared" si="18"/>
        <v>5</v>
      </c>
      <c r="V231" s="5">
        <f t="shared" si="19"/>
        <v>113</v>
      </c>
      <c r="W231" s="5"/>
    </row>
    <row r="232" spans="1:23">
      <c r="A232" s="5">
        <v>230</v>
      </c>
      <c r="B232" s="5" t="s">
        <v>73</v>
      </c>
      <c r="C232" s="5" t="s">
        <v>25</v>
      </c>
      <c r="D232" s="5" t="s">
        <v>38</v>
      </c>
      <c r="E232" s="5" t="s">
        <v>39</v>
      </c>
      <c r="F232" s="5" t="s">
        <v>69</v>
      </c>
      <c r="G232" s="5" t="s">
        <v>139</v>
      </c>
      <c r="H232" s="5" t="s">
        <v>74</v>
      </c>
      <c r="I232" s="5" t="s">
        <v>90</v>
      </c>
      <c r="J232" s="5" t="s">
        <v>29</v>
      </c>
      <c r="K232" s="5" t="s">
        <v>29</v>
      </c>
      <c r="L232" s="5" t="s">
        <v>29</v>
      </c>
      <c r="M232" s="5" t="s">
        <v>29</v>
      </c>
      <c r="N232" s="12">
        <f>VLOOKUP(A232,'[1]Length adjustment - UNK'!$A$2:$F$519,6,FALSE)</f>
        <v>110.38943470659368</v>
      </c>
      <c r="O232" s="12">
        <v>3.5490605560000001</v>
      </c>
      <c r="P232" s="5">
        <v>2.5</v>
      </c>
      <c r="Q232" s="12">
        <f t="shared" si="15"/>
        <v>-0.41962422239999997</v>
      </c>
      <c r="R232" s="5" t="s">
        <v>30</v>
      </c>
      <c r="S232" s="6" t="str">
        <f t="shared" si="16"/>
        <v>Yes</v>
      </c>
      <c r="T232" s="7">
        <f t="shared" si="17"/>
        <v>32.150364438708472</v>
      </c>
      <c r="U232" s="6">
        <f t="shared" si="18"/>
        <v>3</v>
      </c>
      <c r="V232" s="5">
        <f t="shared" si="19"/>
        <v>396</v>
      </c>
      <c r="W232" s="5"/>
    </row>
    <row r="233" spans="1:23">
      <c r="A233" s="5">
        <v>231</v>
      </c>
      <c r="B233" s="5" t="s">
        <v>73</v>
      </c>
      <c r="C233" s="5" t="s">
        <v>25</v>
      </c>
      <c r="D233" s="5" t="s">
        <v>38</v>
      </c>
      <c r="E233" s="5" t="s">
        <v>39</v>
      </c>
      <c r="F233" s="5" t="s">
        <v>69</v>
      </c>
      <c r="G233" s="5" t="s">
        <v>139</v>
      </c>
      <c r="H233" s="5" t="s">
        <v>74</v>
      </c>
      <c r="I233" s="5" t="s">
        <v>91</v>
      </c>
      <c r="J233" s="5" t="s">
        <v>29</v>
      </c>
      <c r="K233" s="5" t="s">
        <v>29</v>
      </c>
      <c r="L233" s="5" t="s">
        <v>29</v>
      </c>
      <c r="M233" s="5" t="s">
        <v>29</v>
      </c>
      <c r="N233" s="12">
        <f>VLOOKUP(A233,'[1]Length adjustment - UNK'!$A$2:$F$519,6,FALSE)</f>
        <v>81.380331560968713</v>
      </c>
      <c r="O233" s="12">
        <v>2.60960335</v>
      </c>
      <c r="P233" s="5">
        <v>2.5</v>
      </c>
      <c r="Q233" s="12">
        <f t="shared" si="15"/>
        <v>-4.3841339999999951E-2</v>
      </c>
      <c r="R233" s="5" t="s">
        <v>30</v>
      </c>
      <c r="S233" s="6" t="str">
        <f t="shared" si="16"/>
        <v>Yes</v>
      </c>
      <c r="T233" s="7">
        <f t="shared" si="17"/>
        <v>32.06675740863664</v>
      </c>
      <c r="U233" s="6">
        <f t="shared" si="18"/>
        <v>3</v>
      </c>
      <c r="V233" s="5">
        <f t="shared" si="19"/>
        <v>397</v>
      </c>
      <c r="W233" s="5"/>
    </row>
    <row r="234" spans="1:23">
      <c r="A234" s="5">
        <v>232</v>
      </c>
      <c r="B234" s="5" t="s">
        <v>73</v>
      </c>
      <c r="C234" s="5" t="s">
        <v>25</v>
      </c>
      <c r="D234" s="5" t="s">
        <v>38</v>
      </c>
      <c r="E234" s="5" t="s">
        <v>39</v>
      </c>
      <c r="F234" s="5" t="s">
        <v>69</v>
      </c>
      <c r="G234" s="5" t="s">
        <v>139</v>
      </c>
      <c r="H234" s="5" t="s">
        <v>74</v>
      </c>
      <c r="I234" s="5" t="s">
        <v>112</v>
      </c>
      <c r="J234" s="5" t="s">
        <v>29</v>
      </c>
      <c r="K234" s="5" t="s">
        <v>29</v>
      </c>
      <c r="L234" s="5" t="s">
        <v>29</v>
      </c>
      <c r="M234" s="5" t="s">
        <v>29</v>
      </c>
      <c r="N234" s="12">
        <f>VLOOKUP(A234,'[1]Length adjustment - UNK'!$A$2:$F$519,6,FALSE)</f>
        <v>64.711966221955265</v>
      </c>
      <c r="O234" s="12">
        <v>2.1398747469999999</v>
      </c>
      <c r="P234" s="5">
        <v>2.5</v>
      </c>
      <c r="Q234" s="12">
        <f t="shared" si="15"/>
        <v>0.14405010120000006</v>
      </c>
      <c r="R234" s="5" t="s">
        <v>30</v>
      </c>
      <c r="S234" s="6" t="str">
        <f t="shared" si="16"/>
        <v>Yes</v>
      </c>
      <c r="T234" s="7">
        <f t="shared" si="17"/>
        <v>33.06768240761614</v>
      </c>
      <c r="U234" s="6">
        <f t="shared" si="18"/>
        <v>3</v>
      </c>
      <c r="V234" s="5">
        <f t="shared" si="19"/>
        <v>390</v>
      </c>
      <c r="W234" s="5"/>
    </row>
    <row r="235" spans="1:23">
      <c r="A235" s="5">
        <v>233</v>
      </c>
      <c r="B235" s="5" t="s">
        <v>73</v>
      </c>
      <c r="C235" s="5" t="s">
        <v>25</v>
      </c>
      <c r="D235" s="5" t="s">
        <v>38</v>
      </c>
      <c r="E235" s="5" t="s">
        <v>39</v>
      </c>
      <c r="F235" s="5" t="s">
        <v>69</v>
      </c>
      <c r="G235" s="5" t="s">
        <v>139</v>
      </c>
      <c r="H235" s="5" t="s">
        <v>74</v>
      </c>
      <c r="I235" s="5" t="s">
        <v>93</v>
      </c>
      <c r="J235" s="5" t="s">
        <v>29</v>
      </c>
      <c r="K235" s="5" t="s">
        <v>29</v>
      </c>
      <c r="L235" s="5" t="s">
        <v>29</v>
      </c>
      <c r="M235" s="5" t="s">
        <v>29</v>
      </c>
      <c r="N235" s="12">
        <f>VLOOKUP(A235,'[1]Length adjustment - UNK'!$A$2:$F$519,6,FALSE)</f>
        <v>52.67181522147505</v>
      </c>
      <c r="O235" s="12">
        <v>1.8267223450000001</v>
      </c>
      <c r="P235" s="5">
        <v>2.5</v>
      </c>
      <c r="Q235" s="12">
        <f t="shared" si="15"/>
        <v>0.26931106199999999</v>
      </c>
      <c r="R235" s="5" t="s">
        <v>30</v>
      </c>
      <c r="S235" s="6" t="str">
        <f t="shared" si="16"/>
        <v>Yes</v>
      </c>
      <c r="T235" s="7">
        <f t="shared" si="17"/>
        <v>34.681211143359633</v>
      </c>
      <c r="U235" s="6">
        <f t="shared" si="18"/>
        <v>3</v>
      </c>
      <c r="V235" s="5">
        <f t="shared" si="19"/>
        <v>383</v>
      </c>
      <c r="W235" s="5"/>
    </row>
    <row r="236" spans="1:23">
      <c r="A236" s="5">
        <v>234</v>
      </c>
      <c r="B236" s="5" t="s">
        <v>73</v>
      </c>
      <c r="C236" s="5" t="s">
        <v>25</v>
      </c>
      <c r="D236" s="5" t="s">
        <v>38</v>
      </c>
      <c r="E236" s="5" t="s">
        <v>39</v>
      </c>
      <c r="F236" s="5" t="s">
        <v>69</v>
      </c>
      <c r="G236" s="5" t="s">
        <v>139</v>
      </c>
      <c r="H236" s="5" t="s">
        <v>74</v>
      </c>
      <c r="I236" s="5" t="s">
        <v>82</v>
      </c>
      <c r="J236" s="5" t="s">
        <v>83</v>
      </c>
      <c r="K236" s="5" t="s">
        <v>78</v>
      </c>
      <c r="L236" s="5" t="s">
        <v>29</v>
      </c>
      <c r="M236" s="5" t="s">
        <v>29</v>
      </c>
      <c r="N236" s="12">
        <f>VLOOKUP(A236,'[1]Length adjustment - UNK'!$A$2:$F$519,6,FALSE)</f>
        <v>141.58391562020429</v>
      </c>
      <c r="O236" s="12">
        <v>3.4446764220000001</v>
      </c>
      <c r="P236" s="5">
        <v>2.5</v>
      </c>
      <c r="Q236" s="12">
        <f t="shared" si="15"/>
        <v>-0.37787056880000014</v>
      </c>
      <c r="R236" s="5" t="s">
        <v>30</v>
      </c>
      <c r="S236" s="6" t="str">
        <f t="shared" si="16"/>
        <v>Yes</v>
      </c>
      <c r="T236" s="7">
        <f t="shared" si="17"/>
        <v>24.329574492347479</v>
      </c>
      <c r="U236" s="6">
        <f t="shared" si="18"/>
        <v>2</v>
      </c>
      <c r="V236" s="5">
        <f t="shared" si="19"/>
        <v>443</v>
      </c>
      <c r="W236" s="5"/>
    </row>
    <row r="237" spans="1:23">
      <c r="A237" s="5">
        <v>235</v>
      </c>
      <c r="B237" s="5" t="s">
        <v>73</v>
      </c>
      <c r="C237" s="5" t="s">
        <v>25</v>
      </c>
      <c r="D237" s="5" t="s">
        <v>38</v>
      </c>
      <c r="E237" s="5" t="s">
        <v>39</v>
      </c>
      <c r="F237" s="5" t="s">
        <v>69</v>
      </c>
      <c r="G237" s="5" t="s">
        <v>139</v>
      </c>
      <c r="H237" s="5" t="s">
        <v>74</v>
      </c>
      <c r="I237" s="5" t="s">
        <v>82</v>
      </c>
      <c r="J237" s="5" t="s">
        <v>83</v>
      </c>
      <c r="K237" s="5" t="s">
        <v>156</v>
      </c>
      <c r="L237" s="5" t="s">
        <v>29</v>
      </c>
      <c r="M237" s="5" t="s">
        <v>29</v>
      </c>
      <c r="N237" s="12">
        <f>VLOOKUP(A237,'[1]Length adjustment - UNK'!$A$2:$F$519,6,FALSE)</f>
        <v>75.417165840635164</v>
      </c>
      <c r="O237" s="12">
        <v>2.870563685</v>
      </c>
      <c r="P237" s="5">
        <v>2.5</v>
      </c>
      <c r="Q237" s="12">
        <f t="shared" si="15"/>
        <v>-0.14822547399999997</v>
      </c>
      <c r="R237" s="5" t="s">
        <v>30</v>
      </c>
      <c r="S237" s="6" t="str">
        <f t="shared" si="16"/>
        <v>Yes</v>
      </c>
      <c r="T237" s="7">
        <f t="shared" si="17"/>
        <v>38.062470964048416</v>
      </c>
      <c r="U237" s="6">
        <f t="shared" si="18"/>
        <v>3</v>
      </c>
      <c r="V237" s="5">
        <f t="shared" si="19"/>
        <v>363</v>
      </c>
      <c r="W237" s="5"/>
    </row>
    <row r="238" spans="1:23">
      <c r="A238" s="5">
        <v>236</v>
      </c>
      <c r="B238" s="5" t="s">
        <v>73</v>
      </c>
      <c r="C238" s="5" t="s">
        <v>25</v>
      </c>
      <c r="D238" s="5" t="s">
        <v>38</v>
      </c>
      <c r="E238" s="5" t="s">
        <v>39</v>
      </c>
      <c r="F238" s="5" t="s">
        <v>69</v>
      </c>
      <c r="G238" s="5" t="s">
        <v>139</v>
      </c>
      <c r="H238" s="5" t="s">
        <v>74</v>
      </c>
      <c r="I238" s="5" t="s">
        <v>82</v>
      </c>
      <c r="J238" s="5" t="s">
        <v>83</v>
      </c>
      <c r="K238" s="5" t="s">
        <v>157</v>
      </c>
      <c r="L238" s="5" t="s">
        <v>29</v>
      </c>
      <c r="M238" s="5" t="s">
        <v>29</v>
      </c>
      <c r="N238" s="12">
        <f>VLOOKUP(A238,'[1]Length adjustment - UNK'!$A$2:$F$519,6,FALSE)</f>
        <v>18.961548814195854</v>
      </c>
      <c r="O238" s="12">
        <v>2.400835082</v>
      </c>
      <c r="P238" s="5">
        <v>2.5</v>
      </c>
      <c r="Q238" s="12">
        <f t="shared" si="15"/>
        <v>3.9665967200000041E-2</v>
      </c>
      <c r="R238" s="5" t="s">
        <v>30</v>
      </c>
      <c r="S238" s="6" t="str">
        <f t="shared" si="16"/>
        <v>Yes</v>
      </c>
      <c r="T238" s="7">
        <f t="shared" si="17"/>
        <v>126.61597981925284</v>
      </c>
      <c r="U238" s="6">
        <f t="shared" si="18"/>
        <v>5</v>
      </c>
      <c r="V238" s="5">
        <f t="shared" si="19"/>
        <v>105</v>
      </c>
      <c r="W238" s="5"/>
    </row>
    <row r="239" spans="1:23">
      <c r="A239" s="5">
        <v>237</v>
      </c>
      <c r="B239" s="5" t="s">
        <v>73</v>
      </c>
      <c r="C239" s="5" t="s">
        <v>25</v>
      </c>
      <c r="D239" s="5" t="s">
        <v>38</v>
      </c>
      <c r="E239" s="5" t="s">
        <v>39</v>
      </c>
      <c r="F239" s="5" t="s">
        <v>69</v>
      </c>
      <c r="G239" s="5" t="s">
        <v>139</v>
      </c>
      <c r="H239" s="5" t="s">
        <v>74</v>
      </c>
      <c r="I239" s="5" t="s">
        <v>102</v>
      </c>
      <c r="J239" s="5" t="s">
        <v>29</v>
      </c>
      <c r="K239" s="5" t="s">
        <v>29</v>
      </c>
      <c r="L239" s="5" t="s">
        <v>29</v>
      </c>
      <c r="M239" s="5" t="s">
        <v>29</v>
      </c>
      <c r="N239" s="12">
        <f>VLOOKUP(A239,'[1]Length adjustment - UNK'!$A$2:$F$519,6,FALSE)</f>
        <v>89.204410712353209</v>
      </c>
      <c r="O239" s="12">
        <v>3.7056367560000005</v>
      </c>
      <c r="P239" s="5">
        <v>2.5</v>
      </c>
      <c r="Q239" s="12">
        <f t="shared" si="15"/>
        <v>-0.48225470240000012</v>
      </c>
      <c r="R239" s="5" t="s">
        <v>30</v>
      </c>
      <c r="S239" s="6" t="str">
        <f t="shared" si="16"/>
        <v>Yes</v>
      </c>
      <c r="T239" s="7">
        <f t="shared" si="17"/>
        <v>41.540958865241812</v>
      </c>
      <c r="U239" s="6">
        <f t="shared" si="18"/>
        <v>3</v>
      </c>
      <c r="V239" s="5">
        <f t="shared" si="19"/>
        <v>343</v>
      </c>
      <c r="W239" s="5"/>
    </row>
    <row r="240" spans="1:23">
      <c r="A240" s="5">
        <v>238</v>
      </c>
      <c r="B240" s="5" t="s">
        <v>73</v>
      </c>
      <c r="C240" s="5" t="s">
        <v>25</v>
      </c>
      <c r="D240" s="5" t="s">
        <v>38</v>
      </c>
      <c r="E240" s="5" t="s">
        <v>39</v>
      </c>
      <c r="F240" s="5" t="s">
        <v>69</v>
      </c>
      <c r="G240" s="5" t="s">
        <v>139</v>
      </c>
      <c r="H240" s="5" t="s">
        <v>74</v>
      </c>
      <c r="I240" s="5" t="s">
        <v>103</v>
      </c>
      <c r="J240" s="5" t="s">
        <v>29</v>
      </c>
      <c r="K240" s="5" t="s">
        <v>29</v>
      </c>
      <c r="L240" s="5" t="s">
        <v>29</v>
      </c>
      <c r="M240" s="5" t="s">
        <v>29</v>
      </c>
      <c r="N240" s="12">
        <f>VLOOKUP(A240,'[1]Length adjustment - UNK'!$A$2:$F$519,6,FALSE)</f>
        <v>43.903087994233829</v>
      </c>
      <c r="O240" s="12">
        <v>2.974947819</v>
      </c>
      <c r="P240" s="5">
        <v>2.5</v>
      </c>
      <c r="Q240" s="12">
        <f t="shared" si="15"/>
        <v>-0.18997912760000002</v>
      </c>
      <c r="R240" s="5" t="s">
        <v>30</v>
      </c>
      <c r="S240" s="6" t="str">
        <f t="shared" si="16"/>
        <v>Yes</v>
      </c>
      <c r="T240" s="7">
        <f t="shared" si="17"/>
        <v>67.761698662078757</v>
      </c>
      <c r="U240" s="6">
        <f t="shared" si="18"/>
        <v>4</v>
      </c>
      <c r="V240" s="5">
        <f t="shared" si="19"/>
        <v>233</v>
      </c>
      <c r="W240" s="5"/>
    </row>
    <row r="241" spans="1:23">
      <c r="A241" s="5">
        <v>239</v>
      </c>
      <c r="B241" s="5" t="s">
        <v>73</v>
      </c>
      <c r="C241" s="5" t="s">
        <v>25</v>
      </c>
      <c r="D241" s="5" t="s">
        <v>38</v>
      </c>
      <c r="E241" s="5" t="s">
        <v>39</v>
      </c>
      <c r="F241" s="5" t="s">
        <v>69</v>
      </c>
      <c r="G241" s="5" t="s">
        <v>139</v>
      </c>
      <c r="H241" s="5" t="s">
        <v>85</v>
      </c>
      <c r="I241" s="5" t="s">
        <v>75</v>
      </c>
      <c r="J241" s="5" t="s">
        <v>29</v>
      </c>
      <c r="K241" s="5" t="s">
        <v>29</v>
      </c>
      <c r="L241" s="5" t="s">
        <v>29</v>
      </c>
      <c r="M241" s="5" t="s">
        <v>29</v>
      </c>
      <c r="N241" s="12">
        <f>VLOOKUP(A241,'[1]Length adjustment - UNK'!$A$2:$F$519,6,FALSE)</f>
        <v>23.814851025028108</v>
      </c>
      <c r="O241" s="12">
        <v>1.304801675</v>
      </c>
      <c r="P241" s="5">
        <v>2.5</v>
      </c>
      <c r="Q241" s="12">
        <f t="shared" si="15"/>
        <v>0.47807933000000002</v>
      </c>
      <c r="R241" s="5" t="s">
        <v>30</v>
      </c>
      <c r="S241" s="6" t="str">
        <f t="shared" si="16"/>
        <v>Yes</v>
      </c>
      <c r="T241" s="7">
        <f t="shared" si="17"/>
        <v>54.789411599876253</v>
      </c>
      <c r="U241" s="6">
        <f t="shared" si="18"/>
        <v>4</v>
      </c>
      <c r="V241" s="5">
        <f t="shared" si="19"/>
        <v>280</v>
      </c>
      <c r="W241" s="5"/>
    </row>
    <row r="242" spans="1:23">
      <c r="A242" s="5">
        <v>240</v>
      </c>
      <c r="B242" s="5" t="s">
        <v>73</v>
      </c>
      <c r="C242" s="5" t="s">
        <v>25</v>
      </c>
      <c r="D242" s="5" t="s">
        <v>38</v>
      </c>
      <c r="E242" s="5" t="s">
        <v>39</v>
      </c>
      <c r="F242" s="5" t="s">
        <v>69</v>
      </c>
      <c r="G242" s="5" t="s">
        <v>139</v>
      </c>
      <c r="H242" s="5" t="s">
        <v>85</v>
      </c>
      <c r="I242" s="5" t="s">
        <v>76</v>
      </c>
      <c r="J242" s="5" t="s">
        <v>29</v>
      </c>
      <c r="K242" s="5" t="s">
        <v>29</v>
      </c>
      <c r="L242" s="5" t="s">
        <v>29</v>
      </c>
      <c r="M242" s="5" t="s">
        <v>29</v>
      </c>
      <c r="N242" s="12">
        <f>VLOOKUP(A242,'[1]Length adjustment - UNK'!$A$2:$F$519,6,FALSE)</f>
        <v>27.123182126698406</v>
      </c>
      <c r="O242" s="12">
        <v>1.8789144120000001</v>
      </c>
      <c r="P242" s="5">
        <v>2.5</v>
      </c>
      <c r="Q242" s="12">
        <f t="shared" si="15"/>
        <v>0.24843423519999996</v>
      </c>
      <c r="R242" s="5" t="s">
        <v>30</v>
      </c>
      <c r="S242" s="6" t="str">
        <f t="shared" si="16"/>
        <v>Yes</v>
      </c>
      <c r="T242" s="7">
        <f t="shared" si="17"/>
        <v>69.273376671777427</v>
      </c>
      <c r="U242" s="6">
        <f t="shared" si="18"/>
        <v>4</v>
      </c>
      <c r="V242" s="5">
        <f t="shared" si="19"/>
        <v>226</v>
      </c>
      <c r="W242" s="5"/>
    </row>
    <row r="243" spans="1:23">
      <c r="A243" s="5">
        <v>241</v>
      </c>
      <c r="B243" s="5" t="s">
        <v>73</v>
      </c>
      <c r="C243" s="5" t="s">
        <v>25</v>
      </c>
      <c r="D243" s="5" t="s">
        <v>38</v>
      </c>
      <c r="E243" s="5" t="s">
        <v>39</v>
      </c>
      <c r="F243" s="5" t="s">
        <v>69</v>
      </c>
      <c r="G243" s="5" t="s">
        <v>139</v>
      </c>
      <c r="H243" s="5" t="s">
        <v>109</v>
      </c>
      <c r="I243" s="5" t="s">
        <v>104</v>
      </c>
      <c r="J243" s="5" t="s">
        <v>29</v>
      </c>
      <c r="K243" s="5" t="s">
        <v>29</v>
      </c>
      <c r="L243" s="5" t="s">
        <v>29</v>
      </c>
      <c r="M243" s="5" t="s">
        <v>29</v>
      </c>
      <c r="N243" s="12">
        <f>VLOOKUP(A243,'[1]Length adjustment - UNK'!$A$2:$F$519,6,FALSE)</f>
        <v>57.81820982710974</v>
      </c>
      <c r="O243" s="12">
        <v>2.9749478180000004</v>
      </c>
      <c r="P243" s="5">
        <v>2.5</v>
      </c>
      <c r="Q243" s="12">
        <f t="shared" si="15"/>
        <v>-0.18997912720000021</v>
      </c>
      <c r="R243" s="5" t="s">
        <v>30</v>
      </c>
      <c r="S243" s="6" t="str">
        <f t="shared" si="16"/>
        <v>Yes</v>
      </c>
      <c r="T243" s="7">
        <f t="shared" si="17"/>
        <v>51.453475071189601</v>
      </c>
      <c r="U243" s="6">
        <f t="shared" si="18"/>
        <v>4</v>
      </c>
      <c r="V243" s="5">
        <f t="shared" si="19"/>
        <v>296</v>
      </c>
      <c r="W243" s="5"/>
    </row>
    <row r="244" spans="1:23">
      <c r="A244" s="5">
        <v>242</v>
      </c>
      <c r="B244" s="5" t="s">
        <v>73</v>
      </c>
      <c r="C244" s="5" t="s">
        <v>25</v>
      </c>
      <c r="D244" s="5" t="s">
        <v>38</v>
      </c>
      <c r="E244" s="5" t="s">
        <v>39</v>
      </c>
      <c r="F244" s="5" t="s">
        <v>69</v>
      </c>
      <c r="G244" s="5" t="s">
        <v>139</v>
      </c>
      <c r="H244" s="5" t="s">
        <v>109</v>
      </c>
      <c r="I244" s="5" t="s">
        <v>112</v>
      </c>
      <c r="J244" s="5" t="s">
        <v>29</v>
      </c>
      <c r="K244" s="5" t="s">
        <v>29</v>
      </c>
      <c r="L244" s="5" t="s">
        <v>29</v>
      </c>
      <c r="M244" s="5" t="s">
        <v>29</v>
      </c>
      <c r="N244" s="12">
        <f>VLOOKUP(A244,'[1]Length adjustment - UNK'!$A$2:$F$519,6,FALSE)</f>
        <v>23.788737636516007</v>
      </c>
      <c r="O244" s="12">
        <v>1.252609608</v>
      </c>
      <c r="P244" s="5">
        <v>2.5</v>
      </c>
      <c r="Q244" s="12">
        <f t="shared" si="15"/>
        <v>0.49895615680000005</v>
      </c>
      <c r="R244" s="5" t="s">
        <v>30</v>
      </c>
      <c r="S244" s="6" t="str">
        <f t="shared" si="16"/>
        <v>Yes</v>
      </c>
      <c r="T244" s="7">
        <f t="shared" si="17"/>
        <v>52.655572865591182</v>
      </c>
      <c r="U244" s="6">
        <f t="shared" si="18"/>
        <v>4</v>
      </c>
      <c r="V244" s="5">
        <f t="shared" si="19"/>
        <v>288</v>
      </c>
      <c r="W244" s="5"/>
    </row>
    <row r="245" spans="1:23">
      <c r="A245" s="5">
        <v>243</v>
      </c>
      <c r="B245" s="5" t="s">
        <v>73</v>
      </c>
      <c r="C245" s="5" t="s">
        <v>25</v>
      </c>
      <c r="D245" s="5" t="s">
        <v>38</v>
      </c>
      <c r="E245" s="5" t="s">
        <v>39</v>
      </c>
      <c r="F245" s="5" t="s">
        <v>69</v>
      </c>
      <c r="G245" s="5" t="s">
        <v>139</v>
      </c>
      <c r="H245" s="5" t="s">
        <v>109</v>
      </c>
      <c r="I245" s="5" t="s">
        <v>151</v>
      </c>
      <c r="J245" s="5" t="s">
        <v>83</v>
      </c>
      <c r="K245" s="5" t="s">
        <v>78</v>
      </c>
      <c r="L245" s="5" t="s">
        <v>29</v>
      </c>
      <c r="M245" s="5" t="s">
        <v>29</v>
      </c>
      <c r="N245" s="12">
        <f>VLOOKUP(A245,'[1]Length adjustment - UNK'!$A$2:$F$519,6,FALSE)</f>
        <v>61.924370145252517</v>
      </c>
      <c r="O245" s="12">
        <v>2.766179551</v>
      </c>
      <c r="P245" s="5">
        <v>2.5</v>
      </c>
      <c r="Q245" s="12">
        <f t="shared" si="15"/>
        <v>-0.10647182039999992</v>
      </c>
      <c r="R245" s="5" t="s">
        <v>30</v>
      </c>
      <c r="S245" s="6" t="str">
        <f t="shared" si="16"/>
        <v>Yes</v>
      </c>
      <c r="T245" s="7">
        <f t="shared" si="17"/>
        <v>44.670289653516505</v>
      </c>
      <c r="U245" s="6">
        <f t="shared" si="18"/>
        <v>3</v>
      </c>
      <c r="V245" s="5">
        <f t="shared" si="19"/>
        <v>323</v>
      </c>
      <c r="W245" s="5"/>
    </row>
    <row r="246" spans="1:23">
      <c r="A246" s="5">
        <v>244</v>
      </c>
      <c r="B246" s="5" t="s">
        <v>73</v>
      </c>
      <c r="C246" s="5" t="s">
        <v>25</v>
      </c>
      <c r="D246" s="5" t="s">
        <v>38</v>
      </c>
      <c r="E246" s="5" t="s">
        <v>39</v>
      </c>
      <c r="F246" s="5" t="s">
        <v>69</v>
      </c>
      <c r="G246" s="5" t="s">
        <v>139</v>
      </c>
      <c r="H246" s="5" t="s">
        <v>109</v>
      </c>
      <c r="I246" s="5" t="s">
        <v>151</v>
      </c>
      <c r="J246" s="5" t="s">
        <v>83</v>
      </c>
      <c r="K246" s="5" t="s">
        <v>156</v>
      </c>
      <c r="L246" s="5" t="s">
        <v>29</v>
      </c>
      <c r="M246" s="5" t="s">
        <v>29</v>
      </c>
      <c r="N246" s="12">
        <f>VLOOKUP(A246,'[1]Length adjustment - UNK'!$A$2:$F$519,6,FALSE)</f>
        <v>29.52945801680039</v>
      </c>
      <c r="O246" s="12">
        <v>1.7745302780000001</v>
      </c>
      <c r="P246" s="5">
        <v>2.5</v>
      </c>
      <c r="Q246" s="12">
        <f t="shared" si="15"/>
        <v>0.29018788880000002</v>
      </c>
      <c r="R246" s="5" t="s">
        <v>30</v>
      </c>
      <c r="S246" s="6" t="str">
        <f t="shared" si="16"/>
        <v>Yes</v>
      </c>
      <c r="T246" s="7">
        <f t="shared" si="17"/>
        <v>60.09356070776527</v>
      </c>
      <c r="U246" s="6">
        <f t="shared" si="18"/>
        <v>4</v>
      </c>
      <c r="V246" s="5">
        <f t="shared" si="19"/>
        <v>262</v>
      </c>
      <c r="W246" s="5"/>
    </row>
    <row r="247" spans="1:23">
      <c r="A247" s="5">
        <v>245</v>
      </c>
      <c r="B247" s="5" t="s">
        <v>73</v>
      </c>
      <c r="C247" s="5" t="s">
        <v>25</v>
      </c>
      <c r="D247" s="5" t="s">
        <v>38</v>
      </c>
      <c r="E247" s="5" t="s">
        <v>39</v>
      </c>
      <c r="F247" s="5" t="s">
        <v>69</v>
      </c>
      <c r="G247" s="5" t="s">
        <v>139</v>
      </c>
      <c r="H247" s="5" t="s">
        <v>109</v>
      </c>
      <c r="I247" s="5" t="s">
        <v>151</v>
      </c>
      <c r="J247" s="5" t="s">
        <v>83</v>
      </c>
      <c r="K247" s="5" t="s">
        <v>101</v>
      </c>
      <c r="L247" s="5" t="s">
        <v>29</v>
      </c>
      <c r="M247" s="5" t="s">
        <v>29</v>
      </c>
      <c r="N247" s="12">
        <f>VLOOKUP(A247,'[1]Length adjustment - UNK'!$A$2:$F$519,6,FALSE)</f>
        <v>8.7157949664171124</v>
      </c>
      <c r="O247" s="12">
        <v>1.461377876</v>
      </c>
      <c r="P247" s="5">
        <v>2.5</v>
      </c>
      <c r="Q247" s="12">
        <f t="shared" si="15"/>
        <v>0.41544884959999995</v>
      </c>
      <c r="R247" s="5" t="s">
        <v>30</v>
      </c>
      <c r="S247" s="6" t="str">
        <f t="shared" si="16"/>
        <v>Yes</v>
      </c>
      <c r="T247" s="7">
        <f t="shared" si="17"/>
        <v>167.67006126587935</v>
      </c>
      <c r="U247" s="6">
        <f t="shared" si="18"/>
        <v>5</v>
      </c>
      <c r="V247" s="5">
        <f t="shared" si="19"/>
        <v>76</v>
      </c>
      <c r="W247" s="5"/>
    </row>
    <row r="248" spans="1:23">
      <c r="A248" s="5">
        <v>246</v>
      </c>
      <c r="B248" s="5" t="s">
        <v>73</v>
      </c>
      <c r="C248" s="5" t="s">
        <v>25</v>
      </c>
      <c r="D248" s="5" t="s">
        <v>38</v>
      </c>
      <c r="E248" s="5" t="s">
        <v>39</v>
      </c>
      <c r="F248" s="5" t="s">
        <v>69</v>
      </c>
      <c r="G248" s="5" t="s">
        <v>139</v>
      </c>
      <c r="H248" s="5" t="s">
        <v>109</v>
      </c>
      <c r="I248" s="5" t="s">
        <v>102</v>
      </c>
      <c r="J248" s="5" t="s">
        <v>29</v>
      </c>
      <c r="K248" s="5" t="s">
        <v>29</v>
      </c>
      <c r="L248" s="5" t="s">
        <v>29</v>
      </c>
      <c r="M248" s="5" t="s">
        <v>29</v>
      </c>
      <c r="N248" s="12">
        <f>VLOOKUP(A248,'[1]Length adjustment - UNK'!$A$2:$F$519,6,FALSE)</f>
        <v>31.774100033913893</v>
      </c>
      <c r="O248" s="12">
        <v>2.1398747460000003</v>
      </c>
      <c r="P248" s="5">
        <v>2.5</v>
      </c>
      <c r="Q248" s="12">
        <f t="shared" si="15"/>
        <v>0.14405010159999987</v>
      </c>
      <c r="R248" s="5" t="s">
        <v>30</v>
      </c>
      <c r="S248" s="6" t="str">
        <f t="shared" si="16"/>
        <v>Yes</v>
      </c>
      <c r="T248" s="7">
        <f t="shared" si="17"/>
        <v>67.346510010229025</v>
      </c>
      <c r="U248" s="6">
        <f t="shared" si="18"/>
        <v>4</v>
      </c>
      <c r="V248" s="5">
        <f t="shared" si="19"/>
        <v>236</v>
      </c>
      <c r="W248" s="5"/>
    </row>
    <row r="249" spans="1:23">
      <c r="A249" s="5">
        <v>247</v>
      </c>
      <c r="B249" s="5" t="s">
        <v>73</v>
      </c>
      <c r="C249" s="5" t="s">
        <v>25</v>
      </c>
      <c r="D249" s="5" t="s">
        <v>38</v>
      </c>
      <c r="E249" s="5" t="s">
        <v>39</v>
      </c>
      <c r="F249" s="5" t="s">
        <v>69</v>
      </c>
      <c r="G249" s="5" t="s">
        <v>139</v>
      </c>
      <c r="H249" s="5" t="s">
        <v>109</v>
      </c>
      <c r="I249" s="5" t="s">
        <v>103</v>
      </c>
      <c r="J249" s="5" t="s">
        <v>29</v>
      </c>
      <c r="K249" s="5" t="s">
        <v>29</v>
      </c>
      <c r="L249" s="5" t="s">
        <v>29</v>
      </c>
      <c r="M249" s="5" t="s">
        <v>29</v>
      </c>
      <c r="N249" s="12">
        <f>VLOOKUP(A249,'[1]Length adjustment - UNK'!$A$2:$F$519,6,FALSE)</f>
        <v>22.560180564582243</v>
      </c>
      <c r="O249" s="12">
        <v>1.7745302780000001</v>
      </c>
      <c r="P249" s="5">
        <v>2.5</v>
      </c>
      <c r="Q249" s="12">
        <f t="shared" si="15"/>
        <v>0.29018788880000002</v>
      </c>
      <c r="R249" s="5" t="s">
        <v>30</v>
      </c>
      <c r="S249" s="6" t="str">
        <f t="shared" si="16"/>
        <v>Yes</v>
      </c>
      <c r="T249" s="7">
        <f t="shared" si="17"/>
        <v>78.657627447622318</v>
      </c>
      <c r="U249" s="6">
        <f t="shared" si="18"/>
        <v>4</v>
      </c>
      <c r="V249" s="5">
        <f t="shared" si="19"/>
        <v>196</v>
      </c>
      <c r="W249" s="5"/>
    </row>
    <row r="250" spans="1:23">
      <c r="A250" s="5">
        <v>248</v>
      </c>
      <c r="B250" s="5" t="s">
        <v>73</v>
      </c>
      <c r="C250" s="5" t="s">
        <v>25</v>
      </c>
      <c r="D250" s="5" t="s">
        <v>38</v>
      </c>
      <c r="E250" s="5" t="s">
        <v>39</v>
      </c>
      <c r="F250" s="5" t="s">
        <v>69</v>
      </c>
      <c r="G250" s="5" t="s">
        <v>139</v>
      </c>
      <c r="H250" s="5" t="s">
        <v>140</v>
      </c>
      <c r="I250" s="5" t="s">
        <v>29</v>
      </c>
      <c r="J250" s="5" t="s">
        <v>29</v>
      </c>
      <c r="K250" s="5" t="s">
        <v>29</v>
      </c>
      <c r="L250" s="5" t="s">
        <v>29</v>
      </c>
      <c r="M250" s="5" t="s">
        <v>29</v>
      </c>
      <c r="N250" s="12">
        <f>VLOOKUP(A250,'[1]Length adjustment - UNK'!$A$2:$F$519,6,FALSE)</f>
        <v>27.814988847136188</v>
      </c>
      <c r="O250" s="12">
        <v>1.461377876</v>
      </c>
      <c r="P250" s="5">
        <v>2.5</v>
      </c>
      <c r="Q250" s="12">
        <f t="shared" si="15"/>
        <v>0.41544884959999995</v>
      </c>
      <c r="R250" s="5" t="s">
        <v>30</v>
      </c>
      <c r="S250" s="6" t="str">
        <f t="shared" si="16"/>
        <v>Yes</v>
      </c>
      <c r="T250" s="7">
        <f t="shared" si="17"/>
        <v>52.539222073082456</v>
      </c>
      <c r="U250" s="6">
        <f t="shared" si="18"/>
        <v>4</v>
      </c>
      <c r="V250" s="5">
        <f t="shared" si="19"/>
        <v>290</v>
      </c>
      <c r="W250" s="5"/>
    </row>
    <row r="251" spans="1:23">
      <c r="A251" s="5">
        <v>249</v>
      </c>
      <c r="B251" s="5" t="s">
        <v>73</v>
      </c>
      <c r="C251" s="5" t="s">
        <v>25</v>
      </c>
      <c r="D251" s="5" t="s">
        <v>38</v>
      </c>
      <c r="E251" s="5" t="s">
        <v>39</v>
      </c>
      <c r="F251" s="5" t="s">
        <v>118</v>
      </c>
      <c r="G251" s="5" t="s">
        <v>119</v>
      </c>
      <c r="H251" s="5" t="s">
        <v>128</v>
      </c>
      <c r="I251" s="5" t="s">
        <v>104</v>
      </c>
      <c r="J251" s="5" t="s">
        <v>29</v>
      </c>
      <c r="K251" s="5" t="s">
        <v>29</v>
      </c>
      <c r="L251" s="5" t="s">
        <v>29</v>
      </c>
      <c r="M251" s="5" t="s">
        <v>29</v>
      </c>
      <c r="N251" s="12">
        <f>VLOOKUP(A251,'[1]Length adjustment - UNK'!$A$2:$F$519,6,FALSE)</f>
        <v>51.797435960699772</v>
      </c>
      <c r="O251" s="12">
        <v>1.9311064790000001</v>
      </c>
      <c r="P251" s="5">
        <v>2.5</v>
      </c>
      <c r="Q251" s="12">
        <f t="shared" si="15"/>
        <v>0.22755740839999994</v>
      </c>
      <c r="R251" s="5" t="s">
        <v>30</v>
      </c>
      <c r="S251" s="6" t="str">
        <f t="shared" si="16"/>
        <v>Yes</v>
      </c>
      <c r="T251" s="7">
        <f t="shared" si="17"/>
        <v>37.281893267172279</v>
      </c>
      <c r="U251" s="6">
        <f t="shared" si="18"/>
        <v>3</v>
      </c>
      <c r="V251" s="5">
        <f t="shared" si="19"/>
        <v>371</v>
      </c>
      <c r="W251" s="5"/>
    </row>
    <row r="252" spans="1:23">
      <c r="A252" s="5">
        <v>250</v>
      </c>
      <c r="B252" s="5" t="s">
        <v>73</v>
      </c>
      <c r="C252" s="5" t="s">
        <v>25</v>
      </c>
      <c r="D252" s="5" t="s">
        <v>38</v>
      </c>
      <c r="E252" s="5" t="s">
        <v>39</v>
      </c>
      <c r="F252" s="5" t="s">
        <v>118</v>
      </c>
      <c r="G252" s="5" t="s">
        <v>119</v>
      </c>
      <c r="H252" s="5" t="s">
        <v>128</v>
      </c>
      <c r="I252" s="5" t="s">
        <v>125</v>
      </c>
      <c r="J252" s="5" t="s">
        <v>29</v>
      </c>
      <c r="K252" s="5" t="s">
        <v>29</v>
      </c>
      <c r="L252" s="5" t="s">
        <v>29</v>
      </c>
      <c r="M252" s="5" t="s">
        <v>29</v>
      </c>
      <c r="N252" s="12">
        <f>VLOOKUP(A252,'[1]Length adjustment - UNK'!$A$2:$F$519,6,FALSE)</f>
        <v>67.89267844046816</v>
      </c>
      <c r="O252" s="12">
        <v>2.453027149</v>
      </c>
      <c r="P252" s="5">
        <v>2.5</v>
      </c>
      <c r="Q252" s="12">
        <f t="shared" si="15"/>
        <v>1.8789140400000015E-2</v>
      </c>
      <c r="R252" s="5" t="s">
        <v>30</v>
      </c>
      <c r="S252" s="6" t="str">
        <f t="shared" si="16"/>
        <v>Yes</v>
      </c>
      <c r="T252" s="7">
        <f t="shared" si="17"/>
        <v>36.130952635061263</v>
      </c>
      <c r="U252" s="6">
        <f t="shared" si="18"/>
        <v>3</v>
      </c>
      <c r="V252" s="5">
        <f t="shared" si="19"/>
        <v>375</v>
      </c>
      <c r="W252" s="5"/>
    </row>
    <row r="253" spans="1:23">
      <c r="A253" s="5">
        <v>251</v>
      </c>
      <c r="B253" s="5" t="s">
        <v>73</v>
      </c>
      <c r="C253" s="5" t="s">
        <v>25</v>
      </c>
      <c r="D253" s="5" t="s">
        <v>38</v>
      </c>
      <c r="E253" s="5" t="s">
        <v>39</v>
      </c>
      <c r="F253" s="5" t="s">
        <v>118</v>
      </c>
      <c r="G253" s="5" t="s">
        <v>119</v>
      </c>
      <c r="H253" s="5" t="s">
        <v>128</v>
      </c>
      <c r="I253" s="5" t="s">
        <v>76</v>
      </c>
      <c r="J253" s="5" t="s">
        <v>29</v>
      </c>
      <c r="K253" s="5" t="s">
        <v>29</v>
      </c>
      <c r="L253" s="5" t="s">
        <v>29</v>
      </c>
      <c r="M253" s="5" t="s">
        <v>29</v>
      </c>
      <c r="N253" s="12">
        <f>VLOOKUP(A253,'[1]Length adjustment - UNK'!$A$2:$F$519,6,FALSE)</f>
        <v>63.105732743416219</v>
      </c>
      <c r="O253" s="12">
        <v>2.818371618</v>
      </c>
      <c r="P253" s="5">
        <v>2.5</v>
      </c>
      <c r="Q253" s="12">
        <f t="shared" si="15"/>
        <v>-0.12734864720000005</v>
      </c>
      <c r="R253" s="5" t="s">
        <v>30</v>
      </c>
      <c r="S253" s="6" t="str">
        <f t="shared" si="16"/>
        <v>Yes</v>
      </c>
      <c r="T253" s="7">
        <f t="shared" si="17"/>
        <v>44.661102810727428</v>
      </c>
      <c r="U253" s="6">
        <f t="shared" si="18"/>
        <v>3</v>
      </c>
      <c r="V253" s="5">
        <f t="shared" si="19"/>
        <v>324</v>
      </c>
      <c r="W253" s="5"/>
    </row>
    <row r="254" spans="1:23">
      <c r="A254" s="5">
        <v>252</v>
      </c>
      <c r="B254" s="5" t="s">
        <v>73</v>
      </c>
      <c r="C254" s="5" t="s">
        <v>25</v>
      </c>
      <c r="D254" s="5" t="s">
        <v>38</v>
      </c>
      <c r="E254" s="5" t="s">
        <v>39</v>
      </c>
      <c r="F254" s="5" t="s">
        <v>118</v>
      </c>
      <c r="G254" s="5" t="s">
        <v>119</v>
      </c>
      <c r="H254" s="5" t="s">
        <v>116</v>
      </c>
      <c r="I254" s="5" t="s">
        <v>104</v>
      </c>
      <c r="J254" s="5" t="s">
        <v>29</v>
      </c>
      <c r="K254" s="5" t="s">
        <v>29</v>
      </c>
      <c r="L254" s="5" t="s">
        <v>29</v>
      </c>
      <c r="M254" s="5" t="s">
        <v>29</v>
      </c>
      <c r="N254" s="12">
        <f>VLOOKUP(A254,'[1]Length adjustment - UNK'!$A$2:$F$519,6,FALSE)</f>
        <v>35.630725446367421</v>
      </c>
      <c r="O254" s="12">
        <v>1.4091858080000002</v>
      </c>
      <c r="P254" s="5">
        <v>2.5</v>
      </c>
      <c r="Q254" s="12">
        <f t="shared" si="15"/>
        <v>0.4363256767999999</v>
      </c>
      <c r="R254" s="5" t="s">
        <v>30</v>
      </c>
      <c r="S254" s="6" t="str">
        <f t="shared" si="16"/>
        <v>Yes</v>
      </c>
      <c r="T254" s="7">
        <f t="shared" si="17"/>
        <v>39.54973664853258</v>
      </c>
      <c r="U254" s="6">
        <f t="shared" si="18"/>
        <v>3</v>
      </c>
      <c r="V254" s="5">
        <f t="shared" si="19"/>
        <v>354</v>
      </c>
      <c r="W254" s="5"/>
    </row>
    <row r="255" spans="1:23">
      <c r="A255" s="5">
        <v>253</v>
      </c>
      <c r="B255" s="5" t="s">
        <v>73</v>
      </c>
      <c r="C255" s="5" t="s">
        <v>25</v>
      </c>
      <c r="D255" s="5" t="s">
        <v>38</v>
      </c>
      <c r="E255" s="5" t="s">
        <v>39</v>
      </c>
      <c r="F255" s="5" t="s">
        <v>118</v>
      </c>
      <c r="G255" s="5" t="s">
        <v>119</v>
      </c>
      <c r="H255" s="5" t="s">
        <v>116</v>
      </c>
      <c r="I255" s="5" t="s">
        <v>125</v>
      </c>
      <c r="J255" s="5" t="s">
        <v>29</v>
      </c>
      <c r="K255" s="5" t="s">
        <v>29</v>
      </c>
      <c r="L255" s="5" t="s">
        <v>29</v>
      </c>
      <c r="M255" s="5" t="s">
        <v>29</v>
      </c>
      <c r="N255" s="12">
        <f>VLOOKUP(A255,'[1]Length adjustment - UNK'!$A$2:$F$519,6,FALSE)</f>
        <v>43.018375821179298</v>
      </c>
      <c r="O255" s="12">
        <v>1.56576201</v>
      </c>
      <c r="P255" s="5">
        <v>2.5</v>
      </c>
      <c r="Q255" s="12">
        <f t="shared" si="15"/>
        <v>0.37369519600000001</v>
      </c>
      <c r="R255" s="5" t="s">
        <v>30</v>
      </c>
      <c r="S255" s="6" t="str">
        <f t="shared" si="16"/>
        <v>Yes</v>
      </c>
      <c r="T255" s="7">
        <f t="shared" si="17"/>
        <v>36.397515715345214</v>
      </c>
      <c r="U255" s="6">
        <f t="shared" si="18"/>
        <v>3</v>
      </c>
      <c r="V255" s="5">
        <f t="shared" si="19"/>
        <v>373</v>
      </c>
      <c r="W255" s="5"/>
    </row>
    <row r="256" spans="1:23">
      <c r="A256" s="5">
        <v>254</v>
      </c>
      <c r="B256" s="5" t="s">
        <v>73</v>
      </c>
      <c r="C256" s="5" t="s">
        <v>25</v>
      </c>
      <c r="D256" s="5" t="s">
        <v>38</v>
      </c>
      <c r="E256" s="5" t="s">
        <v>39</v>
      </c>
      <c r="F256" s="5" t="s">
        <v>118</v>
      </c>
      <c r="G256" s="5" t="s">
        <v>119</v>
      </c>
      <c r="H256" s="5" t="s">
        <v>116</v>
      </c>
      <c r="I256" s="5" t="s">
        <v>126</v>
      </c>
      <c r="J256" s="5" t="s">
        <v>29</v>
      </c>
      <c r="K256" s="5" t="s">
        <v>29</v>
      </c>
      <c r="L256" s="5" t="s">
        <v>29</v>
      </c>
      <c r="M256" s="5" t="s">
        <v>29</v>
      </c>
      <c r="N256" s="12">
        <f>VLOOKUP(A256,'[1]Length adjustment - UNK'!$A$2:$F$519,6,FALSE)</f>
        <v>51.179093938536418</v>
      </c>
      <c r="O256" s="12">
        <v>1.8267223450000001</v>
      </c>
      <c r="P256" s="5">
        <v>2.5</v>
      </c>
      <c r="Q256" s="12">
        <f t="shared" si="15"/>
        <v>0.26931106199999999</v>
      </c>
      <c r="R256" s="5" t="s">
        <v>30</v>
      </c>
      <c r="S256" s="6" t="str">
        <f t="shared" si="16"/>
        <v>Yes</v>
      </c>
      <c r="T256" s="7">
        <f t="shared" si="17"/>
        <v>35.692744916387227</v>
      </c>
      <c r="U256" s="6">
        <f t="shared" si="18"/>
        <v>3</v>
      </c>
      <c r="V256" s="5">
        <f t="shared" si="19"/>
        <v>378</v>
      </c>
      <c r="W256" s="5"/>
    </row>
    <row r="257" spans="1:23">
      <c r="A257" s="5">
        <v>255</v>
      </c>
      <c r="B257" s="5" t="s">
        <v>73</v>
      </c>
      <c r="C257" s="5" t="s">
        <v>25</v>
      </c>
      <c r="D257" s="5" t="s">
        <v>38</v>
      </c>
      <c r="E257" s="5" t="s">
        <v>39</v>
      </c>
      <c r="F257" s="5" t="s">
        <v>118</v>
      </c>
      <c r="G257" s="5" t="s">
        <v>119</v>
      </c>
      <c r="H257" s="5" t="s">
        <v>117</v>
      </c>
      <c r="I257" s="5" t="s">
        <v>29</v>
      </c>
      <c r="J257" s="5" t="s">
        <v>29</v>
      </c>
      <c r="K257" s="5" t="s">
        <v>29</v>
      </c>
      <c r="L257" s="5" t="s">
        <v>29</v>
      </c>
      <c r="M257" s="5" t="s">
        <v>29</v>
      </c>
      <c r="N257" s="12">
        <f>VLOOKUP(A257,'[1]Length adjustment - UNK'!$A$2:$F$519,6,FALSE)</f>
        <v>53.018033823577561</v>
      </c>
      <c r="O257" s="12">
        <v>1.9832985450000002</v>
      </c>
      <c r="P257" s="5">
        <v>2.5</v>
      </c>
      <c r="Q257" s="12">
        <f t="shared" si="15"/>
        <v>0.20668058199999995</v>
      </c>
      <c r="R257" s="5" t="s">
        <v>30</v>
      </c>
      <c r="S257" s="6" t="str">
        <f t="shared" si="16"/>
        <v>Yes</v>
      </c>
      <c r="T257" s="7">
        <f t="shared" si="17"/>
        <v>37.407998787725901</v>
      </c>
      <c r="U257" s="6">
        <f t="shared" si="18"/>
        <v>3</v>
      </c>
      <c r="V257" s="5">
        <f t="shared" si="19"/>
        <v>370</v>
      </c>
      <c r="W257" s="5"/>
    </row>
    <row r="258" spans="1:23">
      <c r="A258" s="5">
        <v>256</v>
      </c>
      <c r="B258" s="5" t="s">
        <v>73</v>
      </c>
      <c r="C258" s="5" t="s">
        <v>25</v>
      </c>
      <c r="D258" s="5" t="s">
        <v>38</v>
      </c>
      <c r="E258" s="5" t="s">
        <v>39</v>
      </c>
      <c r="F258" s="5" t="s">
        <v>118</v>
      </c>
      <c r="G258" s="5" t="s">
        <v>127</v>
      </c>
      <c r="H258" s="5" t="s">
        <v>128</v>
      </c>
      <c r="I258" s="5" t="s">
        <v>132</v>
      </c>
      <c r="J258" s="5" t="s">
        <v>29</v>
      </c>
      <c r="K258" s="5" t="s">
        <v>29</v>
      </c>
      <c r="L258" s="5" t="s">
        <v>29</v>
      </c>
      <c r="M258" s="5" t="s">
        <v>29</v>
      </c>
      <c r="N258" s="12">
        <f>VLOOKUP(A258,'[1]Length adjustment - UNK'!$A$2:$F$519,6,FALSE)</f>
        <v>33.438754699469897</v>
      </c>
      <c r="O258" s="12">
        <v>1.8267223450000001</v>
      </c>
      <c r="P258" s="5">
        <v>2.5</v>
      </c>
      <c r="Q258" s="12">
        <f t="shared" si="15"/>
        <v>0.26931106199999999</v>
      </c>
      <c r="R258" s="5" t="s">
        <v>30</v>
      </c>
      <c r="S258" s="6" t="str">
        <f t="shared" si="16"/>
        <v>Yes</v>
      </c>
      <c r="T258" s="7">
        <f t="shared" si="17"/>
        <v>54.628898755878573</v>
      </c>
      <c r="U258" s="6">
        <f t="shared" si="18"/>
        <v>4</v>
      </c>
      <c r="V258" s="5">
        <f t="shared" si="19"/>
        <v>281</v>
      </c>
      <c r="W258" s="5"/>
    </row>
    <row r="259" spans="1:23">
      <c r="A259" s="5">
        <v>257</v>
      </c>
      <c r="B259" s="5" t="s">
        <v>73</v>
      </c>
      <c r="C259" s="5" t="s">
        <v>25</v>
      </c>
      <c r="D259" s="5" t="s">
        <v>38</v>
      </c>
      <c r="E259" s="5" t="s">
        <v>39</v>
      </c>
      <c r="F259" s="5" t="s">
        <v>118</v>
      </c>
      <c r="G259" s="5" t="s">
        <v>127</v>
      </c>
      <c r="H259" s="5" t="s">
        <v>128</v>
      </c>
      <c r="I259" s="5" t="s">
        <v>148</v>
      </c>
      <c r="J259" s="5" t="s">
        <v>29</v>
      </c>
      <c r="K259" s="5" t="s">
        <v>29</v>
      </c>
      <c r="L259" s="5" t="s">
        <v>29</v>
      </c>
      <c r="M259" s="5" t="s">
        <v>29</v>
      </c>
      <c r="N259" s="12">
        <f>VLOOKUP(A259,'[1]Length adjustment - UNK'!$A$2:$F$519,6,FALSE)</f>
        <v>57.462885684818097</v>
      </c>
      <c r="O259" s="12">
        <v>2.1398747459999998</v>
      </c>
      <c r="P259" s="5">
        <v>2.5</v>
      </c>
      <c r="Q259" s="12">
        <f t="shared" ref="Q259:Q322" si="20">SUM(1-(O259/P259))</f>
        <v>0.14405010160000009</v>
      </c>
      <c r="R259" s="5" t="s">
        <v>30</v>
      </c>
      <c r="S259" s="6" t="str">
        <f t="shared" ref="S259:S322" si="21">IF(AND(Q259&lt;0.5,Q259&gt;-0.5),"Yes","No")</f>
        <v>Yes</v>
      </c>
      <c r="T259" s="7">
        <f t="shared" ref="T259:T322" si="22">SUM(O259/(N259/1000))</f>
        <v>37.239249656502416</v>
      </c>
      <c r="U259" s="6">
        <f t="shared" ref="U259:U322" si="23">IF(T259&lt;=12,1,IF(T259&lt;25,2,IF(T259&lt;50,3,IF(T259&lt;100,4,5))))</f>
        <v>3</v>
      </c>
      <c r="V259" s="5">
        <f t="shared" ref="V259:V322" si="24">RANK(T259,T$3:T$520)</f>
        <v>372</v>
      </c>
      <c r="W259" s="5"/>
    </row>
    <row r="260" spans="1:23">
      <c r="A260" s="5">
        <v>258</v>
      </c>
      <c r="B260" s="5" t="s">
        <v>73</v>
      </c>
      <c r="C260" s="5" t="s">
        <v>25</v>
      </c>
      <c r="D260" s="5" t="s">
        <v>38</v>
      </c>
      <c r="E260" s="5" t="s">
        <v>39</v>
      </c>
      <c r="F260" s="5" t="s">
        <v>118</v>
      </c>
      <c r="G260" s="5" t="s">
        <v>127</v>
      </c>
      <c r="H260" s="5" t="s">
        <v>116</v>
      </c>
      <c r="I260" s="5" t="s">
        <v>132</v>
      </c>
      <c r="J260" s="5" t="s">
        <v>29</v>
      </c>
      <c r="K260" s="5" t="s">
        <v>29</v>
      </c>
      <c r="L260" s="5" t="s">
        <v>29</v>
      </c>
      <c r="M260" s="5" t="s">
        <v>29</v>
      </c>
      <c r="N260" s="12">
        <f>VLOOKUP(A260,'[1]Length adjustment - UNK'!$A$2:$F$519,6,FALSE)</f>
        <v>52.275196354009736</v>
      </c>
      <c r="O260" s="12">
        <v>1.774530277</v>
      </c>
      <c r="P260" s="5">
        <v>2.5</v>
      </c>
      <c r="Q260" s="12">
        <f t="shared" si="20"/>
        <v>0.29018788920000005</v>
      </c>
      <c r="R260" s="5" t="s">
        <v>30</v>
      </c>
      <c r="S260" s="6" t="str">
        <f t="shared" si="21"/>
        <v>Yes</v>
      </c>
      <c r="T260" s="7">
        <f t="shared" si="22"/>
        <v>33.945932311431399</v>
      </c>
      <c r="U260" s="6">
        <f t="shared" si="23"/>
        <v>3</v>
      </c>
      <c r="V260" s="5">
        <f t="shared" si="24"/>
        <v>386</v>
      </c>
      <c r="W260" s="5"/>
    </row>
    <row r="261" spans="1:23">
      <c r="A261" s="5">
        <v>259</v>
      </c>
      <c r="B261" s="5" t="s">
        <v>73</v>
      </c>
      <c r="C261" s="5" t="s">
        <v>25</v>
      </c>
      <c r="D261" s="5" t="s">
        <v>38</v>
      </c>
      <c r="E261" s="5" t="s">
        <v>39</v>
      </c>
      <c r="F261" s="5" t="s">
        <v>118</v>
      </c>
      <c r="G261" s="5" t="s">
        <v>127</v>
      </c>
      <c r="H261" s="5" t="s">
        <v>116</v>
      </c>
      <c r="I261" s="5" t="s">
        <v>148</v>
      </c>
      <c r="J261" s="5" t="s">
        <v>29</v>
      </c>
      <c r="K261" s="5" t="s">
        <v>29</v>
      </c>
      <c r="L261" s="5" t="s">
        <v>29</v>
      </c>
      <c r="M261" s="5" t="s">
        <v>29</v>
      </c>
      <c r="N261" s="12">
        <f>VLOOKUP(A261,'[1]Length adjustment - UNK'!$A$2:$F$519,6,FALSE)</f>
        <v>77.892977255328901</v>
      </c>
      <c r="O261" s="12">
        <v>2.1398747469999999</v>
      </c>
      <c r="P261" s="5">
        <v>2.5</v>
      </c>
      <c r="Q261" s="12">
        <f t="shared" si="20"/>
        <v>0.14405010120000006</v>
      </c>
      <c r="R261" s="5" t="s">
        <v>30</v>
      </c>
      <c r="S261" s="6" t="str">
        <f t="shared" si="21"/>
        <v>Yes</v>
      </c>
      <c r="T261" s="7">
        <f t="shared" si="22"/>
        <v>27.471985567910803</v>
      </c>
      <c r="U261" s="6">
        <f t="shared" si="23"/>
        <v>3</v>
      </c>
      <c r="V261" s="5">
        <f t="shared" si="24"/>
        <v>423</v>
      </c>
      <c r="W261" s="5"/>
    </row>
    <row r="262" spans="1:23">
      <c r="A262" s="5">
        <v>260</v>
      </c>
      <c r="B262" s="5" t="s">
        <v>73</v>
      </c>
      <c r="C262" s="5" t="s">
        <v>25</v>
      </c>
      <c r="D262" s="5" t="s">
        <v>38</v>
      </c>
      <c r="E262" s="5" t="s">
        <v>39</v>
      </c>
      <c r="F262" s="5" t="s">
        <v>118</v>
      </c>
      <c r="G262" s="5" t="s">
        <v>127</v>
      </c>
      <c r="H262" s="5" t="s">
        <v>117</v>
      </c>
      <c r="I262" s="5" t="s">
        <v>104</v>
      </c>
      <c r="J262" s="5" t="s">
        <v>29</v>
      </c>
      <c r="K262" s="5" t="s">
        <v>29</v>
      </c>
      <c r="L262" s="5" t="s">
        <v>29</v>
      </c>
      <c r="M262" s="5" t="s">
        <v>29</v>
      </c>
      <c r="N262" s="12">
        <f>VLOOKUP(A262,'[1]Length adjustment - UNK'!$A$2:$F$519,6,FALSE)</f>
        <v>32.300598209749936</v>
      </c>
      <c r="O262" s="12">
        <v>1.461377876</v>
      </c>
      <c r="P262" s="5">
        <v>2.5</v>
      </c>
      <c r="Q262" s="12">
        <f t="shared" si="20"/>
        <v>0.41544884959999995</v>
      </c>
      <c r="R262" s="5" t="s">
        <v>30</v>
      </c>
      <c r="S262" s="6" t="str">
        <f t="shared" si="21"/>
        <v>Yes</v>
      </c>
      <c r="T262" s="7">
        <f t="shared" si="22"/>
        <v>45.243059169067749</v>
      </c>
      <c r="U262" s="6">
        <f t="shared" si="23"/>
        <v>3</v>
      </c>
      <c r="V262" s="5">
        <f t="shared" si="24"/>
        <v>322</v>
      </c>
      <c r="W262" s="5"/>
    </row>
    <row r="263" spans="1:23">
      <c r="A263" s="5">
        <v>261</v>
      </c>
      <c r="B263" s="5" t="s">
        <v>73</v>
      </c>
      <c r="C263" s="5" t="s">
        <v>25</v>
      </c>
      <c r="D263" s="5" t="s">
        <v>38</v>
      </c>
      <c r="E263" s="5" t="s">
        <v>39</v>
      </c>
      <c r="F263" s="5" t="s">
        <v>118</v>
      </c>
      <c r="G263" s="5" t="s">
        <v>127</v>
      </c>
      <c r="H263" s="5" t="s">
        <v>117</v>
      </c>
      <c r="I263" s="5" t="s">
        <v>125</v>
      </c>
      <c r="J263" s="5" t="s">
        <v>29</v>
      </c>
      <c r="K263" s="5" t="s">
        <v>29</v>
      </c>
      <c r="L263" s="5" t="s">
        <v>29</v>
      </c>
      <c r="M263" s="5" t="s">
        <v>29</v>
      </c>
      <c r="N263" s="12">
        <f>VLOOKUP(A263,'[1]Length adjustment - UNK'!$A$2:$F$519,6,FALSE)</f>
        <v>34.942189345030854</v>
      </c>
      <c r="O263" s="12">
        <v>1.6701461440000001</v>
      </c>
      <c r="P263" s="5">
        <v>2.5</v>
      </c>
      <c r="Q263" s="12">
        <f t="shared" si="20"/>
        <v>0.33194154239999996</v>
      </c>
      <c r="R263" s="5" t="s">
        <v>30</v>
      </c>
      <c r="S263" s="6" t="str">
        <f t="shared" si="21"/>
        <v>Yes</v>
      </c>
      <c r="T263" s="7">
        <f t="shared" si="22"/>
        <v>47.797409816208678</v>
      </c>
      <c r="U263" s="6">
        <f t="shared" si="23"/>
        <v>3</v>
      </c>
      <c r="V263" s="5">
        <f t="shared" si="24"/>
        <v>315</v>
      </c>
      <c r="W263" s="5"/>
    </row>
    <row r="264" spans="1:23">
      <c r="A264" s="5">
        <v>262</v>
      </c>
      <c r="B264" s="5" t="s">
        <v>73</v>
      </c>
      <c r="C264" s="5" t="s">
        <v>25</v>
      </c>
      <c r="D264" s="5" t="s">
        <v>38</v>
      </c>
      <c r="E264" s="5" t="s">
        <v>39</v>
      </c>
      <c r="F264" s="5" t="s">
        <v>118</v>
      </c>
      <c r="G264" s="5" t="s">
        <v>127</v>
      </c>
      <c r="H264" s="5" t="s">
        <v>117</v>
      </c>
      <c r="I264" s="5" t="s">
        <v>76</v>
      </c>
      <c r="J264" s="5" t="s">
        <v>29</v>
      </c>
      <c r="K264" s="5" t="s">
        <v>29</v>
      </c>
      <c r="L264" s="5" t="s">
        <v>29</v>
      </c>
      <c r="M264" s="5" t="s">
        <v>29</v>
      </c>
      <c r="N264" s="12">
        <f>VLOOKUP(A264,'[1]Length adjustment - UNK'!$A$2:$F$519,6,FALSE)</f>
        <v>38.642561831172394</v>
      </c>
      <c r="O264" s="12">
        <v>2.1398747469999999</v>
      </c>
      <c r="P264" s="5">
        <v>2.5</v>
      </c>
      <c r="Q264" s="12">
        <f t="shared" si="20"/>
        <v>0.14405010120000006</v>
      </c>
      <c r="R264" s="5" t="s">
        <v>30</v>
      </c>
      <c r="S264" s="6" t="str">
        <f t="shared" si="21"/>
        <v>Yes</v>
      </c>
      <c r="T264" s="7">
        <f t="shared" si="22"/>
        <v>55.376109802166219</v>
      </c>
      <c r="U264" s="6">
        <f t="shared" si="23"/>
        <v>4</v>
      </c>
      <c r="V264" s="5">
        <f t="shared" si="24"/>
        <v>279</v>
      </c>
      <c r="W264" s="5"/>
    </row>
    <row r="265" spans="1:23">
      <c r="A265" s="5">
        <v>263</v>
      </c>
      <c r="B265" s="5" t="s">
        <v>73</v>
      </c>
      <c r="C265" s="5" t="s">
        <v>25</v>
      </c>
      <c r="D265" s="5" t="s">
        <v>38</v>
      </c>
      <c r="E265" s="5" t="s">
        <v>39</v>
      </c>
      <c r="F265" s="5" t="s">
        <v>134</v>
      </c>
      <c r="G265" s="5" t="s">
        <v>135</v>
      </c>
      <c r="H265" s="5" t="s">
        <v>29</v>
      </c>
      <c r="I265" s="5" t="s">
        <v>29</v>
      </c>
      <c r="J265" s="5" t="s">
        <v>29</v>
      </c>
      <c r="K265" s="5" t="s">
        <v>29</v>
      </c>
      <c r="L265" s="5" t="s">
        <v>29</v>
      </c>
      <c r="M265" s="5" t="s">
        <v>29</v>
      </c>
      <c r="N265" s="12">
        <f>VLOOKUP(A265,'[1]Length adjustment - UNK'!$A$2:$F$519,6,FALSE)</f>
        <v>48.874808852973416</v>
      </c>
      <c r="O265" s="12">
        <v>2.0876826799999999</v>
      </c>
      <c r="P265" s="5">
        <v>2.5</v>
      </c>
      <c r="Q265" s="12">
        <f t="shared" si="20"/>
        <v>0.16492692800000008</v>
      </c>
      <c r="R265" s="5" t="s">
        <v>30</v>
      </c>
      <c r="S265" s="6" t="str">
        <f t="shared" si="21"/>
        <v>Yes</v>
      </c>
      <c r="T265" s="7">
        <f t="shared" si="22"/>
        <v>42.714902195939551</v>
      </c>
      <c r="U265" s="6">
        <f t="shared" si="23"/>
        <v>3</v>
      </c>
      <c r="V265" s="5">
        <f t="shared" si="24"/>
        <v>335</v>
      </c>
      <c r="W265" s="5"/>
    </row>
    <row r="266" spans="1:23">
      <c r="A266" s="5">
        <v>264</v>
      </c>
      <c r="B266" s="5" t="s">
        <v>73</v>
      </c>
      <c r="C266" s="5" t="s">
        <v>25</v>
      </c>
      <c r="D266" s="5" t="s">
        <v>38</v>
      </c>
      <c r="E266" s="5" t="s">
        <v>39</v>
      </c>
      <c r="F266" s="5" t="s">
        <v>134</v>
      </c>
      <c r="G266" s="5" t="s">
        <v>153</v>
      </c>
      <c r="H266" s="5" t="s">
        <v>29</v>
      </c>
      <c r="I266" s="5" t="s">
        <v>29</v>
      </c>
      <c r="J266" s="5" t="s">
        <v>29</v>
      </c>
      <c r="K266" s="5" t="s">
        <v>29</v>
      </c>
      <c r="L266" s="5" t="s">
        <v>29</v>
      </c>
      <c r="M266" s="5" t="s">
        <v>29</v>
      </c>
      <c r="N266" s="12">
        <f>VLOOKUP(A266,'[1]Length adjustment - UNK'!$A$2:$F$519,6,FALSE)</f>
        <v>67.657181469934343</v>
      </c>
      <c r="O266" s="12">
        <v>2.7139874830000004</v>
      </c>
      <c r="P266" s="5">
        <v>2.5</v>
      </c>
      <c r="Q266" s="12">
        <f t="shared" si="20"/>
        <v>-8.5594993200000191E-2</v>
      </c>
      <c r="R266" s="5" t="s">
        <v>30</v>
      </c>
      <c r="S266" s="6" t="str">
        <f t="shared" si="21"/>
        <v>Yes</v>
      </c>
      <c r="T266" s="7">
        <f t="shared" si="22"/>
        <v>40.11381237047317</v>
      </c>
      <c r="U266" s="6">
        <f t="shared" si="23"/>
        <v>3</v>
      </c>
      <c r="V266" s="5">
        <f t="shared" si="24"/>
        <v>350</v>
      </c>
      <c r="W266" s="5"/>
    </row>
    <row r="267" spans="1:23">
      <c r="A267" s="5">
        <v>265</v>
      </c>
      <c r="B267" s="5" t="s">
        <v>73</v>
      </c>
      <c r="C267" s="5" t="s">
        <v>25</v>
      </c>
      <c r="D267" s="5" t="s">
        <v>38</v>
      </c>
      <c r="E267" s="5" t="s">
        <v>40</v>
      </c>
      <c r="F267" s="5" t="s">
        <v>69</v>
      </c>
      <c r="G267" s="5" t="s">
        <v>81</v>
      </c>
      <c r="H267" s="5" t="s">
        <v>74</v>
      </c>
      <c r="I267" s="5" t="s">
        <v>29</v>
      </c>
      <c r="J267" s="5" t="s">
        <v>29</v>
      </c>
      <c r="K267" s="5" t="s">
        <v>29</v>
      </c>
      <c r="L267" s="5" t="s">
        <v>29</v>
      </c>
      <c r="M267" s="5" t="s">
        <v>29</v>
      </c>
      <c r="N267" s="12">
        <f>VLOOKUP(A267,'[1]Length adjustment - UNK'!$A$2:$F$519,6,FALSE)</f>
        <v>17.455511015956617</v>
      </c>
      <c r="O267" s="12">
        <v>3.6012526230000002</v>
      </c>
      <c r="P267" s="5">
        <v>2.5</v>
      </c>
      <c r="Q267" s="12">
        <f t="shared" si="20"/>
        <v>-0.44050104920000011</v>
      </c>
      <c r="R267" s="5" t="s">
        <v>30</v>
      </c>
      <c r="S267" s="6" t="str">
        <f t="shared" si="21"/>
        <v>Yes</v>
      </c>
      <c r="T267" s="7">
        <f t="shared" si="22"/>
        <v>206.31035205488882</v>
      </c>
      <c r="U267" s="6">
        <f t="shared" si="23"/>
        <v>5</v>
      </c>
      <c r="V267" s="5">
        <f t="shared" si="24"/>
        <v>63</v>
      </c>
      <c r="W267" s="5"/>
    </row>
    <row r="268" spans="1:23">
      <c r="A268" s="5">
        <v>266</v>
      </c>
      <c r="B268" s="5" t="s">
        <v>73</v>
      </c>
      <c r="C268" s="5" t="s">
        <v>25</v>
      </c>
      <c r="D268" s="5" t="s">
        <v>38</v>
      </c>
      <c r="E268" s="5" t="s">
        <v>40</v>
      </c>
      <c r="F268" s="5" t="s">
        <v>69</v>
      </c>
      <c r="G268" s="5" t="s">
        <v>81</v>
      </c>
      <c r="H268" s="5" t="s">
        <v>85</v>
      </c>
      <c r="I268" s="5" t="s">
        <v>29</v>
      </c>
      <c r="J268" s="5" t="s">
        <v>29</v>
      </c>
      <c r="K268" s="5" t="s">
        <v>29</v>
      </c>
      <c r="L268" s="5" t="s">
        <v>29</v>
      </c>
      <c r="M268" s="5" t="s">
        <v>29</v>
      </c>
      <c r="N268" s="12">
        <f>VLOOKUP(A268,'[1]Length adjustment - UNK'!$A$2:$F$519,6,FALSE)</f>
        <v>24.366278696068363</v>
      </c>
      <c r="O268" s="12">
        <v>1.6701461440000001</v>
      </c>
      <c r="P268" s="5">
        <v>2.5</v>
      </c>
      <c r="Q268" s="12">
        <f t="shared" si="20"/>
        <v>0.33194154239999996</v>
      </c>
      <c r="R268" s="5" t="s">
        <v>30</v>
      </c>
      <c r="S268" s="6" t="str">
        <f t="shared" si="21"/>
        <v>Yes</v>
      </c>
      <c r="T268" s="7">
        <f t="shared" si="22"/>
        <v>68.543340771583942</v>
      </c>
      <c r="U268" s="6">
        <f t="shared" si="23"/>
        <v>4</v>
      </c>
      <c r="V268" s="5">
        <f t="shared" si="24"/>
        <v>230</v>
      </c>
      <c r="W268" s="5"/>
    </row>
    <row r="269" spans="1:23">
      <c r="A269" s="5">
        <v>267</v>
      </c>
      <c r="B269" s="5" t="s">
        <v>73</v>
      </c>
      <c r="C269" s="5" t="s">
        <v>25</v>
      </c>
      <c r="D269" s="5" t="s">
        <v>38</v>
      </c>
      <c r="E269" s="5" t="s">
        <v>40</v>
      </c>
      <c r="F269" s="5" t="s">
        <v>69</v>
      </c>
      <c r="G269" s="5" t="s">
        <v>81</v>
      </c>
      <c r="H269" s="5" t="s">
        <v>86</v>
      </c>
      <c r="I269" s="5" t="s">
        <v>29</v>
      </c>
      <c r="J269" s="5" t="s">
        <v>29</v>
      </c>
      <c r="K269" s="5" t="s">
        <v>29</v>
      </c>
      <c r="L269" s="5" t="s">
        <v>29</v>
      </c>
      <c r="M269" s="5" t="s">
        <v>29</v>
      </c>
      <c r="N269" s="12">
        <f>VLOOKUP(A269,'[1]Length adjustment - UNK'!$A$2:$F$519,6,FALSE)</f>
        <v>24.230343693476989</v>
      </c>
      <c r="O269" s="12">
        <v>2.0876826799999999</v>
      </c>
      <c r="P269" s="5">
        <v>2.5</v>
      </c>
      <c r="Q269" s="12">
        <f t="shared" si="20"/>
        <v>0.16492692800000008</v>
      </c>
      <c r="R269" s="5" t="s">
        <v>30</v>
      </c>
      <c r="S269" s="6" t="str">
        <f t="shared" si="21"/>
        <v>Yes</v>
      </c>
      <c r="T269" s="7">
        <f t="shared" si="22"/>
        <v>86.159845952247949</v>
      </c>
      <c r="U269" s="6">
        <f t="shared" si="23"/>
        <v>4</v>
      </c>
      <c r="V269" s="5">
        <f t="shared" si="24"/>
        <v>168</v>
      </c>
      <c r="W269" s="5"/>
    </row>
    <row r="270" spans="1:23">
      <c r="A270" s="5">
        <v>268</v>
      </c>
      <c r="B270" s="5" t="s">
        <v>73</v>
      </c>
      <c r="C270" s="5" t="s">
        <v>25</v>
      </c>
      <c r="D270" s="5" t="s">
        <v>38</v>
      </c>
      <c r="E270" s="5" t="s">
        <v>40</v>
      </c>
      <c r="F270" s="5" t="s">
        <v>69</v>
      </c>
      <c r="G270" s="5" t="s">
        <v>89</v>
      </c>
      <c r="H270" s="5" t="s">
        <v>74</v>
      </c>
      <c r="I270" s="5" t="s">
        <v>90</v>
      </c>
      <c r="J270" s="5" t="s">
        <v>29</v>
      </c>
      <c r="K270" s="5" t="s">
        <v>29</v>
      </c>
      <c r="L270" s="5" t="s">
        <v>29</v>
      </c>
      <c r="M270" s="5" t="s">
        <v>29</v>
      </c>
      <c r="N270" s="12">
        <f>VLOOKUP(A270,'[1]Length adjustment - UNK'!$A$2:$F$519,6,FALSE)</f>
        <v>79.741033130178991</v>
      </c>
      <c r="O270" s="12">
        <v>2.4530271480000003</v>
      </c>
      <c r="P270" s="5">
        <v>2.5</v>
      </c>
      <c r="Q270" s="12">
        <f t="shared" si="20"/>
        <v>1.8789140799999826E-2</v>
      </c>
      <c r="R270" s="5" t="s">
        <v>30</v>
      </c>
      <c r="S270" s="6" t="str">
        <f t="shared" si="21"/>
        <v>Yes</v>
      </c>
      <c r="T270" s="7">
        <f t="shared" si="22"/>
        <v>30.762419945016003</v>
      </c>
      <c r="U270" s="6">
        <f t="shared" si="23"/>
        <v>3</v>
      </c>
      <c r="V270" s="5">
        <f t="shared" si="24"/>
        <v>406</v>
      </c>
      <c r="W270" s="5"/>
    </row>
    <row r="271" spans="1:23">
      <c r="A271" s="5">
        <v>269</v>
      </c>
      <c r="B271" s="5" t="s">
        <v>73</v>
      </c>
      <c r="C271" s="5" t="s">
        <v>25</v>
      </c>
      <c r="D271" s="5" t="s">
        <v>38</v>
      </c>
      <c r="E271" s="5" t="s">
        <v>40</v>
      </c>
      <c r="F271" s="5" t="s">
        <v>69</v>
      </c>
      <c r="G271" s="5" t="s">
        <v>89</v>
      </c>
      <c r="H271" s="5" t="s">
        <v>74</v>
      </c>
      <c r="I271" s="5" t="s">
        <v>158</v>
      </c>
      <c r="J271" s="5" t="s">
        <v>29</v>
      </c>
      <c r="K271" s="5" t="s">
        <v>29</v>
      </c>
      <c r="L271" s="5" t="s">
        <v>29</v>
      </c>
      <c r="M271" s="5" t="s">
        <v>29</v>
      </c>
      <c r="N271" s="12">
        <f>VLOOKUP(A271,'[1]Length adjustment - UNK'!$A$2:$F$519,6,FALSE)</f>
        <v>106.39379900628296</v>
      </c>
      <c r="O271" s="12">
        <v>2.870563685</v>
      </c>
      <c r="P271" s="5">
        <v>2.5</v>
      </c>
      <c r="Q271" s="12">
        <f t="shared" si="20"/>
        <v>-0.14822547399999997</v>
      </c>
      <c r="R271" s="5" t="s">
        <v>30</v>
      </c>
      <c r="S271" s="6" t="str">
        <f t="shared" si="21"/>
        <v>Yes</v>
      </c>
      <c r="T271" s="7">
        <f t="shared" si="22"/>
        <v>26.980554429027226</v>
      </c>
      <c r="U271" s="6">
        <f t="shared" si="23"/>
        <v>3</v>
      </c>
      <c r="V271" s="5">
        <f t="shared" si="24"/>
        <v>426</v>
      </c>
      <c r="W271" s="5"/>
    </row>
    <row r="272" spans="1:23">
      <c r="A272" s="5">
        <v>270</v>
      </c>
      <c r="B272" s="5" t="s">
        <v>73</v>
      </c>
      <c r="C272" s="5" t="s">
        <v>25</v>
      </c>
      <c r="D272" s="5" t="s">
        <v>38</v>
      </c>
      <c r="E272" s="5" t="s">
        <v>40</v>
      </c>
      <c r="F272" s="5" t="s">
        <v>69</v>
      </c>
      <c r="G272" s="5" t="s">
        <v>89</v>
      </c>
      <c r="H272" s="5" t="s">
        <v>74</v>
      </c>
      <c r="I272" s="5" t="s">
        <v>93</v>
      </c>
      <c r="J272" s="5" t="s">
        <v>29</v>
      </c>
      <c r="K272" s="5" t="s">
        <v>29</v>
      </c>
      <c r="L272" s="5" t="s">
        <v>29</v>
      </c>
      <c r="M272" s="5" t="s">
        <v>29</v>
      </c>
      <c r="N272" s="12">
        <f>VLOOKUP(A272,'[1]Length adjustment - UNK'!$A$2:$F$519,6,FALSE)</f>
        <v>37.368981122177651</v>
      </c>
      <c r="O272" s="12">
        <v>1.252609608</v>
      </c>
      <c r="P272" s="5">
        <v>2.5</v>
      </c>
      <c r="Q272" s="12">
        <f t="shared" si="20"/>
        <v>0.49895615680000005</v>
      </c>
      <c r="R272" s="5" t="s">
        <v>30</v>
      </c>
      <c r="S272" s="6" t="str">
        <f t="shared" si="21"/>
        <v>Yes</v>
      </c>
      <c r="T272" s="7">
        <f t="shared" si="22"/>
        <v>33.520036414816893</v>
      </c>
      <c r="U272" s="6">
        <f t="shared" si="23"/>
        <v>3</v>
      </c>
      <c r="V272" s="5">
        <f t="shared" si="24"/>
        <v>387</v>
      </c>
      <c r="W272" s="5"/>
    </row>
    <row r="273" spans="1:23">
      <c r="A273" s="5">
        <v>271</v>
      </c>
      <c r="B273" s="5" t="s">
        <v>73</v>
      </c>
      <c r="C273" s="5" t="s">
        <v>25</v>
      </c>
      <c r="D273" s="5" t="s">
        <v>38</v>
      </c>
      <c r="E273" s="5" t="s">
        <v>40</v>
      </c>
      <c r="F273" s="5" t="s">
        <v>69</v>
      </c>
      <c r="G273" s="5" t="s">
        <v>89</v>
      </c>
      <c r="H273" s="5" t="s">
        <v>74</v>
      </c>
      <c r="I273" s="5" t="s">
        <v>82</v>
      </c>
      <c r="J273" s="5" t="s">
        <v>83</v>
      </c>
      <c r="K273" s="19" t="s">
        <v>78</v>
      </c>
      <c r="L273" s="5" t="s">
        <v>29</v>
      </c>
      <c r="M273" s="5" t="s">
        <v>29</v>
      </c>
      <c r="N273" s="12">
        <f>VLOOKUP(A273,'[1]Length adjustment - UNK'!$A$2:$F$519,6,FALSE)</f>
        <v>104.72024119499632</v>
      </c>
      <c r="O273" s="12">
        <v>2.713987484</v>
      </c>
      <c r="P273" s="5">
        <v>2.5</v>
      </c>
      <c r="Q273" s="12">
        <f t="shared" si="20"/>
        <v>-8.5594993600000002E-2</v>
      </c>
      <c r="R273" s="5" t="s">
        <v>30</v>
      </c>
      <c r="S273" s="6" t="str">
        <f t="shared" si="21"/>
        <v>Yes</v>
      </c>
      <c r="T273" s="7">
        <f t="shared" si="22"/>
        <v>25.916551117814635</v>
      </c>
      <c r="U273" s="6">
        <f t="shared" si="23"/>
        <v>3</v>
      </c>
      <c r="V273" s="5">
        <f t="shared" si="24"/>
        <v>437</v>
      </c>
      <c r="W273" s="5"/>
    </row>
    <row r="274" spans="1:23">
      <c r="A274" s="5">
        <v>272</v>
      </c>
      <c r="B274" s="5" t="s">
        <v>73</v>
      </c>
      <c r="C274" s="5" t="s">
        <v>25</v>
      </c>
      <c r="D274" s="5" t="s">
        <v>38</v>
      </c>
      <c r="E274" s="5" t="s">
        <v>40</v>
      </c>
      <c r="F274" s="5" t="s">
        <v>69</v>
      </c>
      <c r="G274" s="5" t="s">
        <v>89</v>
      </c>
      <c r="H274" s="5" t="s">
        <v>74</v>
      </c>
      <c r="I274" s="5" t="s">
        <v>82</v>
      </c>
      <c r="J274" s="5" t="s">
        <v>83</v>
      </c>
      <c r="K274" s="19" t="s">
        <v>99</v>
      </c>
      <c r="L274" s="5" t="s">
        <v>29</v>
      </c>
      <c r="M274" s="5" t="s">
        <v>29</v>
      </c>
      <c r="N274" s="12">
        <f>VLOOKUP(A274,'[1]Length adjustment - UNK'!$A$2:$F$519,6,FALSE)</f>
        <v>40.635286795573116</v>
      </c>
      <c r="O274" s="12">
        <v>1.7223382110000001</v>
      </c>
      <c r="P274" s="5">
        <v>2.5</v>
      </c>
      <c r="Q274" s="12">
        <f t="shared" si="20"/>
        <v>0.31106471559999993</v>
      </c>
      <c r="R274" s="5" t="s">
        <v>30</v>
      </c>
      <c r="S274" s="6" t="str">
        <f t="shared" si="21"/>
        <v>Yes</v>
      </c>
      <c r="T274" s="7">
        <f t="shared" si="22"/>
        <v>42.385284978169146</v>
      </c>
      <c r="U274" s="6">
        <f t="shared" si="23"/>
        <v>3</v>
      </c>
      <c r="V274" s="5">
        <f t="shared" si="24"/>
        <v>336</v>
      </c>
      <c r="W274" s="5"/>
    </row>
    <row r="275" spans="1:23">
      <c r="A275" s="5">
        <v>273</v>
      </c>
      <c r="B275" s="5" t="s">
        <v>73</v>
      </c>
      <c r="C275" s="5" t="s">
        <v>25</v>
      </c>
      <c r="D275" s="5" t="s">
        <v>38</v>
      </c>
      <c r="E275" s="5" t="s">
        <v>40</v>
      </c>
      <c r="F275" s="5" t="s">
        <v>69</v>
      </c>
      <c r="G275" s="5" t="s">
        <v>89</v>
      </c>
      <c r="H275" s="5" t="s">
        <v>74</v>
      </c>
      <c r="I275" s="5" t="s">
        <v>82</v>
      </c>
      <c r="J275" s="5" t="s">
        <v>83</v>
      </c>
      <c r="K275" s="19" t="s">
        <v>111</v>
      </c>
      <c r="L275" s="5" t="s">
        <v>29</v>
      </c>
      <c r="M275" s="5" t="s">
        <v>29</v>
      </c>
      <c r="N275" s="12">
        <f>VLOOKUP(A275,'[1]Length adjustment - UNK'!$A$2:$F$519,6,FALSE)</f>
        <v>27.488145094320501</v>
      </c>
      <c r="O275" s="12">
        <v>2.661795417</v>
      </c>
      <c r="P275" s="5">
        <v>2.5</v>
      </c>
      <c r="Q275" s="12">
        <f t="shared" si="20"/>
        <v>-6.4718166800000088E-2</v>
      </c>
      <c r="R275" s="5" t="s">
        <v>30</v>
      </c>
      <c r="S275" s="6" t="str">
        <f t="shared" si="21"/>
        <v>Yes</v>
      </c>
      <c r="T275" s="7">
        <f t="shared" si="22"/>
        <v>96.834304674489303</v>
      </c>
      <c r="U275" s="6">
        <f t="shared" si="23"/>
        <v>4</v>
      </c>
      <c r="V275" s="5">
        <f t="shared" si="24"/>
        <v>147</v>
      </c>
      <c r="W275" s="5"/>
    </row>
    <row r="276" spans="1:23">
      <c r="A276" s="5">
        <v>274</v>
      </c>
      <c r="B276" s="5" t="s">
        <v>73</v>
      </c>
      <c r="C276" s="5" t="s">
        <v>25</v>
      </c>
      <c r="D276" s="5" t="s">
        <v>38</v>
      </c>
      <c r="E276" s="5" t="s">
        <v>40</v>
      </c>
      <c r="F276" s="5" t="s">
        <v>69</v>
      </c>
      <c r="G276" s="5" t="s">
        <v>89</v>
      </c>
      <c r="H276" s="5" t="s">
        <v>74</v>
      </c>
      <c r="I276" s="5" t="s">
        <v>102</v>
      </c>
      <c r="J276" s="5" t="s">
        <v>29</v>
      </c>
      <c r="K276" s="5" t="s">
        <v>29</v>
      </c>
      <c r="L276" s="5" t="s">
        <v>29</v>
      </c>
      <c r="M276" s="5" t="s">
        <v>29</v>
      </c>
      <c r="N276" s="12">
        <f>VLOOKUP(A276,'[1]Length adjustment - UNK'!$A$2:$F$519,6,FALSE)</f>
        <v>65.996027533074709</v>
      </c>
      <c r="O276" s="12">
        <v>2.766179551</v>
      </c>
      <c r="P276" s="5">
        <v>2.5</v>
      </c>
      <c r="Q276" s="12">
        <f t="shared" si="20"/>
        <v>-0.10647182039999992</v>
      </c>
      <c r="R276" s="5" t="s">
        <v>30</v>
      </c>
      <c r="S276" s="6" t="str">
        <f t="shared" si="21"/>
        <v>Yes</v>
      </c>
      <c r="T276" s="7">
        <f t="shared" si="22"/>
        <v>41.914334156153501</v>
      </c>
      <c r="U276" s="6">
        <f t="shared" si="23"/>
        <v>3</v>
      </c>
      <c r="V276" s="5">
        <f t="shared" si="24"/>
        <v>341</v>
      </c>
      <c r="W276" s="5"/>
    </row>
    <row r="277" spans="1:23">
      <c r="A277" s="5">
        <v>275</v>
      </c>
      <c r="B277" s="5" t="s">
        <v>73</v>
      </c>
      <c r="C277" s="5" t="s">
        <v>25</v>
      </c>
      <c r="D277" s="5" t="s">
        <v>38</v>
      </c>
      <c r="E277" s="5" t="s">
        <v>40</v>
      </c>
      <c r="F277" s="5" t="s">
        <v>69</v>
      </c>
      <c r="G277" s="5" t="s">
        <v>89</v>
      </c>
      <c r="H277" s="5" t="s">
        <v>74</v>
      </c>
      <c r="I277" s="5" t="s">
        <v>103</v>
      </c>
      <c r="J277" s="5" t="s">
        <v>29</v>
      </c>
      <c r="K277" s="5" t="s">
        <v>29</v>
      </c>
      <c r="L277" s="5" t="s">
        <v>29</v>
      </c>
      <c r="M277" s="5" t="s">
        <v>29</v>
      </c>
      <c r="N277" s="12">
        <f>VLOOKUP(A277,'[1]Length adjustment - UNK'!$A$2:$F$519,6,FALSE)</f>
        <v>31.89008488798256</v>
      </c>
      <c r="O277" s="12">
        <v>2.5052192150000003</v>
      </c>
      <c r="P277" s="5">
        <v>2.5</v>
      </c>
      <c r="Q277" s="12">
        <f t="shared" si="20"/>
        <v>-2.0876860000000885E-3</v>
      </c>
      <c r="R277" s="5" t="s">
        <v>30</v>
      </c>
      <c r="S277" s="6" t="str">
        <f t="shared" si="21"/>
        <v>Yes</v>
      </c>
      <c r="T277" s="7">
        <f t="shared" si="22"/>
        <v>78.557934975709813</v>
      </c>
      <c r="U277" s="6">
        <f t="shared" si="23"/>
        <v>4</v>
      </c>
      <c r="V277" s="5">
        <f t="shared" si="24"/>
        <v>197</v>
      </c>
      <c r="W277" s="5"/>
    </row>
    <row r="278" spans="1:23">
      <c r="A278" s="5">
        <v>276</v>
      </c>
      <c r="B278" s="5" t="s">
        <v>73</v>
      </c>
      <c r="C278" s="5" t="s">
        <v>25</v>
      </c>
      <c r="D278" s="5" t="s">
        <v>38</v>
      </c>
      <c r="E278" s="5" t="s">
        <v>40</v>
      </c>
      <c r="F278" s="5" t="s">
        <v>69</v>
      </c>
      <c r="G278" s="5" t="s">
        <v>89</v>
      </c>
      <c r="H278" s="5" t="s">
        <v>85</v>
      </c>
      <c r="I278" s="5" t="s">
        <v>152</v>
      </c>
      <c r="J278" s="5" t="s">
        <v>29</v>
      </c>
      <c r="K278" s="5" t="s">
        <v>29</v>
      </c>
      <c r="L278" s="5" t="s">
        <v>29</v>
      </c>
      <c r="M278" s="5" t="s">
        <v>29</v>
      </c>
      <c r="N278" s="12">
        <f>VLOOKUP(A278,'[1]Length adjustment - UNK'!$A$2:$F$519,6,FALSE)</f>
        <v>46.5832277255439</v>
      </c>
      <c r="O278" s="12">
        <v>3.3924843550000001</v>
      </c>
      <c r="P278" s="5">
        <v>2.5</v>
      </c>
      <c r="Q278" s="12">
        <f t="shared" si="20"/>
        <v>-0.356993742</v>
      </c>
      <c r="R278" s="5" t="s">
        <v>30</v>
      </c>
      <c r="S278" s="6" t="str">
        <f t="shared" si="21"/>
        <v>Yes</v>
      </c>
      <c r="T278" s="7">
        <f t="shared" si="22"/>
        <v>72.826305102506495</v>
      </c>
      <c r="U278" s="6">
        <f t="shared" si="23"/>
        <v>4</v>
      </c>
      <c r="V278" s="5">
        <f t="shared" si="24"/>
        <v>217</v>
      </c>
      <c r="W278" s="5"/>
    </row>
    <row r="279" spans="1:23">
      <c r="A279" s="5">
        <v>277</v>
      </c>
      <c r="B279" s="5" t="s">
        <v>73</v>
      </c>
      <c r="C279" s="5" t="s">
        <v>25</v>
      </c>
      <c r="D279" s="5" t="s">
        <v>38</v>
      </c>
      <c r="E279" s="5" t="s">
        <v>40</v>
      </c>
      <c r="F279" s="5" t="s">
        <v>69</v>
      </c>
      <c r="G279" s="5" t="s">
        <v>89</v>
      </c>
      <c r="H279" s="5" t="s">
        <v>85</v>
      </c>
      <c r="I279" s="5" t="s">
        <v>84</v>
      </c>
      <c r="J279" s="5" t="s">
        <v>29</v>
      </c>
      <c r="K279" s="5" t="s">
        <v>29</v>
      </c>
      <c r="L279" s="5" t="s">
        <v>29</v>
      </c>
      <c r="M279" s="5" t="s">
        <v>29</v>
      </c>
      <c r="N279" s="12">
        <f>VLOOKUP(A279,'[1]Length adjustment - UNK'!$A$2:$F$519,6,FALSE)</f>
        <v>17.283229150341338</v>
      </c>
      <c r="O279" s="12">
        <v>1.304801675</v>
      </c>
      <c r="P279" s="5">
        <v>2.5</v>
      </c>
      <c r="Q279" s="12">
        <f t="shared" si="20"/>
        <v>0.47807933000000002</v>
      </c>
      <c r="R279" s="5" t="s">
        <v>30</v>
      </c>
      <c r="S279" s="6" t="str">
        <f t="shared" si="21"/>
        <v>Yes</v>
      </c>
      <c r="T279" s="7">
        <f t="shared" si="22"/>
        <v>75.495248234571406</v>
      </c>
      <c r="U279" s="6">
        <f t="shared" si="23"/>
        <v>4</v>
      </c>
      <c r="V279" s="5">
        <f t="shared" si="24"/>
        <v>209</v>
      </c>
      <c r="W279" s="5"/>
    </row>
    <row r="280" spans="1:23">
      <c r="A280" s="5">
        <v>278</v>
      </c>
      <c r="B280" s="5" t="s">
        <v>73</v>
      </c>
      <c r="C280" s="5" t="s">
        <v>25</v>
      </c>
      <c r="D280" s="5" t="s">
        <v>38</v>
      </c>
      <c r="E280" s="5" t="s">
        <v>40</v>
      </c>
      <c r="F280" s="5" t="s">
        <v>69</v>
      </c>
      <c r="G280" s="5" t="s">
        <v>89</v>
      </c>
      <c r="H280" s="5" t="s">
        <v>109</v>
      </c>
      <c r="I280" s="5" t="s">
        <v>90</v>
      </c>
      <c r="J280" s="5" t="s">
        <v>29</v>
      </c>
      <c r="K280" s="5" t="s">
        <v>29</v>
      </c>
      <c r="L280" s="5" t="s">
        <v>29</v>
      </c>
      <c r="M280" s="5" t="s">
        <v>29</v>
      </c>
      <c r="N280" s="12">
        <f>VLOOKUP(A280,'[1]Length adjustment - UNK'!$A$2:$F$519,6,FALSE)</f>
        <v>25.558085139976498</v>
      </c>
      <c r="O280" s="12">
        <v>1.7223382110000001</v>
      </c>
      <c r="P280" s="5">
        <v>2.5</v>
      </c>
      <c r="Q280" s="12">
        <f t="shared" si="20"/>
        <v>0.31106471559999993</v>
      </c>
      <c r="R280" s="5" t="s">
        <v>30</v>
      </c>
      <c r="S280" s="6" t="str">
        <f t="shared" si="21"/>
        <v>Yes</v>
      </c>
      <c r="T280" s="7">
        <f t="shared" si="22"/>
        <v>67.389172606910876</v>
      </c>
      <c r="U280" s="6">
        <f t="shared" si="23"/>
        <v>4</v>
      </c>
      <c r="V280" s="5">
        <f t="shared" si="24"/>
        <v>235</v>
      </c>
      <c r="W280" s="5"/>
    </row>
    <row r="281" spans="1:23">
      <c r="A281" s="5">
        <v>279</v>
      </c>
      <c r="B281" s="5" t="s">
        <v>73</v>
      </c>
      <c r="C281" s="5" t="s">
        <v>25</v>
      </c>
      <c r="D281" s="5" t="s">
        <v>38</v>
      </c>
      <c r="E281" s="5" t="s">
        <v>40</v>
      </c>
      <c r="F281" s="5" t="s">
        <v>69</v>
      </c>
      <c r="G281" s="5" t="s">
        <v>89</v>
      </c>
      <c r="H281" s="5" t="s">
        <v>109</v>
      </c>
      <c r="I281" s="5" t="s">
        <v>159</v>
      </c>
      <c r="J281" s="5" t="s">
        <v>29</v>
      </c>
      <c r="K281" s="5" t="s">
        <v>29</v>
      </c>
      <c r="L281" s="5" t="s">
        <v>29</v>
      </c>
      <c r="M281" s="5" t="s">
        <v>29</v>
      </c>
      <c r="N281" s="12">
        <f>VLOOKUP(A281,'[1]Length adjustment - UNK'!$A$2:$F$519,6,FALSE)</f>
        <v>60.871580168126428</v>
      </c>
      <c r="O281" s="12">
        <v>2.7661795490000003</v>
      </c>
      <c r="P281" s="5">
        <v>2.5</v>
      </c>
      <c r="Q281" s="12">
        <f t="shared" si="20"/>
        <v>-0.10647181960000007</v>
      </c>
      <c r="R281" s="5" t="s">
        <v>30</v>
      </c>
      <c r="S281" s="6" t="str">
        <f t="shared" si="21"/>
        <v>Yes</v>
      </c>
      <c r="T281" s="7">
        <f t="shared" si="22"/>
        <v>45.442874020353209</v>
      </c>
      <c r="U281" s="6">
        <f t="shared" si="23"/>
        <v>3</v>
      </c>
      <c r="V281" s="5">
        <f t="shared" si="24"/>
        <v>319</v>
      </c>
      <c r="W281" s="5"/>
    </row>
    <row r="282" spans="1:23">
      <c r="A282" s="5">
        <v>280</v>
      </c>
      <c r="B282" s="5" t="s">
        <v>73</v>
      </c>
      <c r="C282" s="5" t="s">
        <v>25</v>
      </c>
      <c r="D282" s="5" t="s">
        <v>38</v>
      </c>
      <c r="E282" s="5" t="s">
        <v>40</v>
      </c>
      <c r="F282" s="5" t="s">
        <v>69</v>
      </c>
      <c r="G282" s="5" t="s">
        <v>89</v>
      </c>
      <c r="H282" s="5" t="s">
        <v>109</v>
      </c>
      <c r="I282" s="5" t="s">
        <v>82</v>
      </c>
      <c r="J282" s="5" t="s">
        <v>83</v>
      </c>
      <c r="K282" s="5" t="s">
        <v>78</v>
      </c>
      <c r="L282" s="5" t="s">
        <v>29</v>
      </c>
      <c r="M282" s="5" t="s">
        <v>29</v>
      </c>
      <c r="N282" s="12">
        <f>VLOOKUP(A282,'[1]Length adjustment - UNK'!$A$2:$F$519,6,FALSE)</f>
        <v>43.102785619553359</v>
      </c>
      <c r="O282" s="12">
        <v>1.617954077</v>
      </c>
      <c r="P282" s="5">
        <v>2.5</v>
      </c>
      <c r="Q282" s="12">
        <f t="shared" si="20"/>
        <v>0.35281836919999998</v>
      </c>
      <c r="R282" s="5" t="s">
        <v>30</v>
      </c>
      <c r="S282" s="6" t="str">
        <f t="shared" si="21"/>
        <v>Yes</v>
      </c>
      <c r="T282" s="7">
        <f t="shared" si="22"/>
        <v>37.537111667929494</v>
      </c>
      <c r="U282" s="6">
        <f t="shared" si="23"/>
        <v>3</v>
      </c>
      <c r="V282" s="5">
        <f t="shared" si="24"/>
        <v>368</v>
      </c>
      <c r="W282" s="5"/>
    </row>
    <row r="283" spans="1:23">
      <c r="A283" s="5">
        <v>281</v>
      </c>
      <c r="B283" s="5" t="s">
        <v>73</v>
      </c>
      <c r="C283" s="5" t="s">
        <v>25</v>
      </c>
      <c r="D283" s="5" t="s">
        <v>38</v>
      </c>
      <c r="E283" s="5" t="s">
        <v>40</v>
      </c>
      <c r="F283" s="5" t="s">
        <v>69</v>
      </c>
      <c r="G283" s="5" t="s">
        <v>89</v>
      </c>
      <c r="H283" s="5" t="s">
        <v>109</v>
      </c>
      <c r="I283" s="5" t="s">
        <v>82</v>
      </c>
      <c r="J283" s="5" t="s">
        <v>83</v>
      </c>
      <c r="K283" s="5" t="s">
        <v>156</v>
      </c>
      <c r="L283" s="5" t="s">
        <v>29</v>
      </c>
      <c r="M283" s="5" t="s">
        <v>29</v>
      </c>
      <c r="N283" s="12">
        <f>VLOOKUP(A283,'[1]Length adjustment - UNK'!$A$2:$F$519,6,FALSE)</f>
        <v>19.589328645932952</v>
      </c>
      <c r="O283" s="12">
        <v>1.356993742</v>
      </c>
      <c r="P283" s="5">
        <v>2.5</v>
      </c>
      <c r="Q283" s="12">
        <f t="shared" si="20"/>
        <v>0.4572025032</v>
      </c>
      <c r="R283" s="5" t="s">
        <v>30</v>
      </c>
      <c r="S283" s="6" t="str">
        <f t="shared" si="21"/>
        <v>Yes</v>
      </c>
      <c r="T283" s="7">
        <f t="shared" si="22"/>
        <v>69.272090255208056</v>
      </c>
      <c r="U283" s="6">
        <f t="shared" si="23"/>
        <v>4</v>
      </c>
      <c r="V283" s="5">
        <f t="shared" si="24"/>
        <v>227</v>
      </c>
      <c r="W283" s="5"/>
    </row>
    <row r="284" spans="1:23">
      <c r="A284" s="5">
        <v>282</v>
      </c>
      <c r="B284" s="5" t="s">
        <v>73</v>
      </c>
      <c r="C284" s="5" t="s">
        <v>25</v>
      </c>
      <c r="D284" s="5" t="s">
        <v>38</v>
      </c>
      <c r="E284" s="5" t="s">
        <v>40</v>
      </c>
      <c r="F284" s="5" t="s">
        <v>69</v>
      </c>
      <c r="G284" s="5" t="s">
        <v>89</v>
      </c>
      <c r="H284" s="5" t="s">
        <v>109</v>
      </c>
      <c r="I284" s="5" t="s">
        <v>82</v>
      </c>
      <c r="J284" s="5" t="s">
        <v>83</v>
      </c>
      <c r="K284" s="5" t="s">
        <v>101</v>
      </c>
      <c r="L284" s="5" t="s">
        <v>29</v>
      </c>
      <c r="M284" s="5" t="s">
        <v>29</v>
      </c>
      <c r="N284" s="12">
        <f>VLOOKUP(A284,'[1]Length adjustment - UNK'!$A$2:$F$519,6,FALSE)</f>
        <v>7.0690278853427753</v>
      </c>
      <c r="O284" s="12">
        <v>1.461377876</v>
      </c>
      <c r="P284" s="5">
        <v>2.5</v>
      </c>
      <c r="Q284" s="12">
        <f t="shared" si="20"/>
        <v>0.41544884959999995</v>
      </c>
      <c r="R284" s="5" t="s">
        <v>30</v>
      </c>
      <c r="S284" s="6" t="str">
        <f t="shared" si="21"/>
        <v>Yes</v>
      </c>
      <c r="T284" s="7">
        <f t="shared" si="22"/>
        <v>206.7296804741828</v>
      </c>
      <c r="U284" s="6">
        <f t="shared" si="23"/>
        <v>5</v>
      </c>
      <c r="V284" s="5">
        <f t="shared" si="24"/>
        <v>61</v>
      </c>
      <c r="W284" s="5"/>
    </row>
    <row r="285" spans="1:23">
      <c r="A285" s="5">
        <v>283</v>
      </c>
      <c r="B285" s="5" t="s">
        <v>73</v>
      </c>
      <c r="C285" s="5" t="s">
        <v>25</v>
      </c>
      <c r="D285" s="5" t="s">
        <v>38</v>
      </c>
      <c r="E285" s="5" t="s">
        <v>40</v>
      </c>
      <c r="F285" s="5" t="s">
        <v>69</v>
      </c>
      <c r="G285" s="5" t="s">
        <v>89</v>
      </c>
      <c r="H285" s="5" t="s">
        <v>109</v>
      </c>
      <c r="I285" s="5" t="s">
        <v>84</v>
      </c>
      <c r="J285" s="5" t="s">
        <v>29</v>
      </c>
      <c r="K285" s="5" t="s">
        <v>29</v>
      </c>
      <c r="L285" s="5" t="s">
        <v>29</v>
      </c>
      <c r="M285" s="5" t="s">
        <v>29</v>
      </c>
      <c r="N285" s="12">
        <f>VLOOKUP(A285,'[1]Length adjustment - UNK'!$A$2:$F$519,6,FALSE)</f>
        <v>37.395190232902252</v>
      </c>
      <c r="O285" s="12">
        <v>2.9227557490000002</v>
      </c>
      <c r="P285" s="5">
        <v>2.5</v>
      </c>
      <c r="Q285" s="12">
        <f t="shared" si="20"/>
        <v>-0.16910229960000001</v>
      </c>
      <c r="R285" s="5" t="s">
        <v>30</v>
      </c>
      <c r="S285" s="6" t="str">
        <f t="shared" si="21"/>
        <v>Yes</v>
      </c>
      <c r="T285" s="7">
        <f t="shared" si="22"/>
        <v>78.158600900187594</v>
      </c>
      <c r="U285" s="6">
        <f t="shared" si="23"/>
        <v>4</v>
      </c>
      <c r="V285" s="5">
        <f t="shared" si="24"/>
        <v>199</v>
      </c>
      <c r="W285" s="5"/>
    </row>
    <row r="286" spans="1:23">
      <c r="A286" s="5">
        <v>284</v>
      </c>
      <c r="B286" s="5" t="s">
        <v>73</v>
      </c>
      <c r="C286" s="5" t="s">
        <v>25</v>
      </c>
      <c r="D286" s="5" t="s">
        <v>38</v>
      </c>
      <c r="E286" s="5" t="s">
        <v>40</v>
      </c>
      <c r="F286" s="5" t="s">
        <v>69</v>
      </c>
      <c r="G286" s="5" t="s">
        <v>89</v>
      </c>
      <c r="H286" s="5" t="s">
        <v>140</v>
      </c>
      <c r="I286" s="5" t="s">
        <v>29</v>
      </c>
      <c r="J286" s="5" t="s">
        <v>29</v>
      </c>
      <c r="K286" s="5" t="s">
        <v>29</v>
      </c>
      <c r="L286" s="5" t="s">
        <v>29</v>
      </c>
      <c r="M286" s="5" t="s">
        <v>29</v>
      </c>
      <c r="N286" s="12">
        <f>VLOOKUP(A286,'[1]Length adjustment - UNK'!$A$2:$F$519,6,FALSE)</f>
        <v>30.096531154717653</v>
      </c>
      <c r="O286" s="12">
        <v>1.6179540760000002</v>
      </c>
      <c r="P286" s="5">
        <v>2.5</v>
      </c>
      <c r="Q286" s="12">
        <f t="shared" si="20"/>
        <v>0.3528183695999999</v>
      </c>
      <c r="R286" s="5" t="s">
        <v>30</v>
      </c>
      <c r="S286" s="6" t="str">
        <f t="shared" si="21"/>
        <v>Yes</v>
      </c>
      <c r="T286" s="7">
        <f t="shared" si="22"/>
        <v>53.758822492949818</v>
      </c>
      <c r="U286" s="6">
        <f t="shared" si="23"/>
        <v>4</v>
      </c>
      <c r="V286" s="5">
        <f t="shared" si="24"/>
        <v>284</v>
      </c>
      <c r="W286" s="5"/>
    </row>
    <row r="287" spans="1:23">
      <c r="A287" s="5">
        <v>285</v>
      </c>
      <c r="B287" s="5" t="s">
        <v>73</v>
      </c>
      <c r="C287" s="5" t="s">
        <v>25</v>
      </c>
      <c r="D287" s="5" t="s">
        <v>38</v>
      </c>
      <c r="E287" s="5" t="s">
        <v>40</v>
      </c>
      <c r="F287" s="5" t="s">
        <v>118</v>
      </c>
      <c r="G287" s="5" t="s">
        <v>119</v>
      </c>
      <c r="H287" s="5" t="s">
        <v>160</v>
      </c>
      <c r="I287" s="5" t="s">
        <v>104</v>
      </c>
      <c r="J287" s="5" t="s">
        <v>29</v>
      </c>
      <c r="K287" s="5" t="s">
        <v>29</v>
      </c>
      <c r="L287" s="5" t="s">
        <v>29</v>
      </c>
      <c r="M287" s="5" t="s">
        <v>29</v>
      </c>
      <c r="N287" s="12">
        <f>VLOOKUP(A287,'[1]Length adjustment - UNK'!$A$2:$F$519,6,FALSE)</f>
        <v>59.090260028907508</v>
      </c>
      <c r="O287" s="12">
        <v>1.513569943</v>
      </c>
      <c r="P287" s="5">
        <v>2.5</v>
      </c>
      <c r="Q287" s="12">
        <f t="shared" si="20"/>
        <v>0.39457202280000003</v>
      </c>
      <c r="R287" s="5" t="s">
        <v>30</v>
      </c>
      <c r="S287" s="6" t="str">
        <f t="shared" si="21"/>
        <v>Yes</v>
      </c>
      <c r="T287" s="7">
        <f t="shared" si="22"/>
        <v>25.614541927206741</v>
      </c>
      <c r="U287" s="6">
        <f t="shared" si="23"/>
        <v>3</v>
      </c>
      <c r="V287" s="5">
        <f t="shared" si="24"/>
        <v>439</v>
      </c>
      <c r="W287" s="5"/>
    </row>
    <row r="288" spans="1:23">
      <c r="A288" s="5">
        <v>286</v>
      </c>
      <c r="B288" s="5" t="s">
        <v>73</v>
      </c>
      <c r="C288" s="5" t="s">
        <v>25</v>
      </c>
      <c r="D288" s="5" t="s">
        <v>38</v>
      </c>
      <c r="E288" s="5" t="s">
        <v>40</v>
      </c>
      <c r="F288" s="5" t="s">
        <v>118</v>
      </c>
      <c r="G288" s="5" t="s">
        <v>119</v>
      </c>
      <c r="H288" s="5" t="s">
        <v>160</v>
      </c>
      <c r="I288" s="5" t="s">
        <v>125</v>
      </c>
      <c r="J288" s="5" t="s">
        <v>29</v>
      </c>
      <c r="K288" s="5" t="s">
        <v>29</v>
      </c>
      <c r="L288" s="5" t="s">
        <v>29</v>
      </c>
      <c r="M288" s="5" t="s">
        <v>29</v>
      </c>
      <c r="N288" s="12">
        <f>VLOOKUP(A288,'[1]Length adjustment - UNK'!$A$2:$F$519,6,FALSE)</f>
        <v>94.844022982318606</v>
      </c>
      <c r="O288" s="12">
        <v>3.6534446890000001</v>
      </c>
      <c r="P288" s="5">
        <v>2.5</v>
      </c>
      <c r="Q288" s="12">
        <f t="shared" si="20"/>
        <v>-0.46137787559999999</v>
      </c>
      <c r="R288" s="5" t="s">
        <v>30</v>
      </c>
      <c r="S288" s="6" t="str">
        <f t="shared" si="21"/>
        <v>Yes</v>
      </c>
      <c r="T288" s="7">
        <f t="shared" si="22"/>
        <v>38.520558007973762</v>
      </c>
      <c r="U288" s="6">
        <f t="shared" si="23"/>
        <v>3</v>
      </c>
      <c r="V288" s="5">
        <f t="shared" si="24"/>
        <v>361</v>
      </c>
      <c r="W288" s="5"/>
    </row>
    <row r="289" spans="1:23">
      <c r="A289" s="5">
        <v>287</v>
      </c>
      <c r="B289" s="5" t="s">
        <v>73</v>
      </c>
      <c r="C289" s="5" t="s">
        <v>25</v>
      </c>
      <c r="D289" s="5" t="s">
        <v>38</v>
      </c>
      <c r="E289" s="5" t="s">
        <v>40</v>
      </c>
      <c r="F289" s="5" t="s">
        <v>118</v>
      </c>
      <c r="G289" s="5" t="s">
        <v>119</v>
      </c>
      <c r="H289" s="5" t="s">
        <v>160</v>
      </c>
      <c r="I289" s="5" t="s">
        <v>76</v>
      </c>
      <c r="J289" s="5" t="s">
        <v>29</v>
      </c>
      <c r="K289" s="5" t="s">
        <v>29</v>
      </c>
      <c r="L289" s="5" t="s">
        <v>29</v>
      </c>
      <c r="M289" s="5" t="s">
        <v>29</v>
      </c>
      <c r="N289" s="12">
        <f>VLOOKUP(A289,'[1]Length adjustment - UNK'!$A$2:$F$519,6,FALSE)</f>
        <v>51.938591880528946</v>
      </c>
      <c r="O289" s="12">
        <v>2.1398747459999998</v>
      </c>
      <c r="P289" s="5">
        <v>2.5</v>
      </c>
      <c r="Q289" s="12">
        <f t="shared" si="20"/>
        <v>0.14405010160000009</v>
      </c>
      <c r="R289" s="5" t="s">
        <v>30</v>
      </c>
      <c r="S289" s="6" t="str">
        <f t="shared" si="21"/>
        <v>Yes</v>
      </c>
      <c r="T289" s="7">
        <f t="shared" si="22"/>
        <v>41.200091656743759</v>
      </c>
      <c r="U289" s="6">
        <f t="shared" si="23"/>
        <v>3</v>
      </c>
      <c r="V289" s="5">
        <f t="shared" si="24"/>
        <v>345</v>
      </c>
      <c r="W289" s="5"/>
    </row>
    <row r="290" spans="1:23">
      <c r="A290" s="5">
        <v>288</v>
      </c>
      <c r="B290" s="5" t="s">
        <v>73</v>
      </c>
      <c r="C290" s="5" t="s">
        <v>25</v>
      </c>
      <c r="D290" s="5" t="s">
        <v>38</v>
      </c>
      <c r="E290" s="5" t="s">
        <v>40</v>
      </c>
      <c r="F290" s="5" t="s">
        <v>118</v>
      </c>
      <c r="G290" s="5" t="s">
        <v>119</v>
      </c>
      <c r="H290" s="5" t="s">
        <v>161</v>
      </c>
      <c r="I290" s="5" t="s">
        <v>104</v>
      </c>
      <c r="J290" s="5" t="s">
        <v>29</v>
      </c>
      <c r="K290" s="5" t="s">
        <v>29</v>
      </c>
      <c r="L290" s="5" t="s">
        <v>29</v>
      </c>
      <c r="M290" s="5" t="s">
        <v>29</v>
      </c>
      <c r="N290" s="12">
        <f>VLOOKUP(A290,'[1]Length adjustment - UNK'!$A$2:$F$519,6,FALSE)</f>
        <v>60.344558116386203</v>
      </c>
      <c r="O290" s="12">
        <v>2.974947818</v>
      </c>
      <c r="P290" s="5">
        <v>2.5</v>
      </c>
      <c r="Q290" s="12">
        <f t="shared" si="20"/>
        <v>-0.18997912719999999</v>
      </c>
      <c r="R290" s="5" t="s">
        <v>30</v>
      </c>
      <c r="S290" s="6" t="str">
        <f t="shared" si="21"/>
        <v>Yes</v>
      </c>
      <c r="T290" s="7">
        <f t="shared" si="22"/>
        <v>49.299355415980258</v>
      </c>
      <c r="U290" s="6">
        <f t="shared" si="23"/>
        <v>3</v>
      </c>
      <c r="V290" s="5">
        <f t="shared" si="24"/>
        <v>311</v>
      </c>
      <c r="W290" s="5"/>
    </row>
    <row r="291" spans="1:23">
      <c r="A291" s="5">
        <v>289</v>
      </c>
      <c r="B291" s="5" t="s">
        <v>73</v>
      </c>
      <c r="C291" s="5" t="s">
        <v>25</v>
      </c>
      <c r="D291" s="5" t="s">
        <v>38</v>
      </c>
      <c r="E291" s="5" t="s">
        <v>40</v>
      </c>
      <c r="F291" s="5" t="s">
        <v>118</v>
      </c>
      <c r="G291" s="5" t="s">
        <v>119</v>
      </c>
      <c r="H291" s="5" t="s">
        <v>161</v>
      </c>
      <c r="I291" s="5" t="s">
        <v>125</v>
      </c>
      <c r="J291" s="5" t="s">
        <v>83</v>
      </c>
      <c r="K291" s="5" t="s">
        <v>78</v>
      </c>
      <c r="L291" s="5" t="s">
        <v>29</v>
      </c>
      <c r="M291" s="5" t="s">
        <v>29</v>
      </c>
      <c r="N291" s="12">
        <f>VLOOKUP(A291,'[1]Length adjustment - UNK'!$A$2:$F$519,6,FALSE)</f>
        <v>42.152066730881401</v>
      </c>
      <c r="O291" s="12">
        <v>1.8789144120000001</v>
      </c>
      <c r="P291" s="5">
        <v>2.5</v>
      </c>
      <c r="Q291" s="12">
        <f t="shared" si="20"/>
        <v>0.24843423519999996</v>
      </c>
      <c r="R291" s="5" t="s">
        <v>30</v>
      </c>
      <c r="S291" s="6" t="str">
        <f t="shared" si="21"/>
        <v>Yes</v>
      </c>
      <c r="T291" s="7">
        <f t="shared" si="22"/>
        <v>44.574668758138777</v>
      </c>
      <c r="U291" s="6">
        <f t="shared" si="23"/>
        <v>3</v>
      </c>
      <c r="V291" s="5">
        <f t="shared" si="24"/>
        <v>325</v>
      </c>
      <c r="W291" s="5"/>
    </row>
    <row r="292" spans="1:23">
      <c r="A292" s="5">
        <v>290</v>
      </c>
      <c r="B292" s="5" t="s">
        <v>73</v>
      </c>
      <c r="C292" s="5" t="s">
        <v>25</v>
      </c>
      <c r="D292" s="5" t="s">
        <v>38</v>
      </c>
      <c r="E292" s="5" t="s">
        <v>40</v>
      </c>
      <c r="F292" s="5" t="s">
        <v>118</v>
      </c>
      <c r="G292" s="5" t="s">
        <v>119</v>
      </c>
      <c r="H292" s="5" t="s">
        <v>161</v>
      </c>
      <c r="I292" s="5" t="s">
        <v>125</v>
      </c>
      <c r="J292" s="5" t="s">
        <v>83</v>
      </c>
      <c r="K292" s="5" t="s">
        <v>79</v>
      </c>
      <c r="L292" s="5" t="s">
        <v>29</v>
      </c>
      <c r="M292" s="5" t="s">
        <v>29</v>
      </c>
      <c r="N292" s="12">
        <f>VLOOKUP(A292,'[1]Length adjustment - UNK'!$A$2:$F$519,6,FALSE)</f>
        <v>43.172333123331427</v>
      </c>
      <c r="O292" s="12">
        <v>2.5574112820000003</v>
      </c>
      <c r="P292" s="5">
        <v>2.5</v>
      </c>
      <c r="Q292" s="12">
        <f t="shared" si="20"/>
        <v>-2.2964512800000225E-2</v>
      </c>
      <c r="R292" s="5" t="s">
        <v>30</v>
      </c>
      <c r="S292" s="6" t="str">
        <f t="shared" si="21"/>
        <v>Yes</v>
      </c>
      <c r="T292" s="7">
        <f t="shared" si="22"/>
        <v>59.237272970496704</v>
      </c>
      <c r="U292" s="6">
        <f t="shared" si="23"/>
        <v>4</v>
      </c>
      <c r="V292" s="5">
        <f t="shared" si="24"/>
        <v>267</v>
      </c>
      <c r="W292" s="5"/>
    </row>
    <row r="293" spans="1:23">
      <c r="A293" s="5">
        <v>291</v>
      </c>
      <c r="B293" s="5" t="s">
        <v>73</v>
      </c>
      <c r="C293" s="5" t="s">
        <v>25</v>
      </c>
      <c r="D293" s="5" t="s">
        <v>38</v>
      </c>
      <c r="E293" s="5" t="s">
        <v>40</v>
      </c>
      <c r="F293" s="5" t="s">
        <v>118</v>
      </c>
      <c r="G293" s="5" t="s">
        <v>119</v>
      </c>
      <c r="H293" s="5" t="s">
        <v>161</v>
      </c>
      <c r="I293" s="5" t="s">
        <v>133</v>
      </c>
      <c r="J293" s="5" t="s">
        <v>29</v>
      </c>
      <c r="K293" s="5" t="s">
        <v>29</v>
      </c>
      <c r="L293" s="5" t="s">
        <v>29</v>
      </c>
      <c r="M293" s="5" t="s">
        <v>29</v>
      </c>
      <c r="N293" s="12">
        <f>VLOOKUP(A293,'[1]Length adjustment - UNK'!$A$2:$F$519,6,FALSE)</f>
        <v>55.977532069991945</v>
      </c>
      <c r="O293" s="12">
        <v>2.766179551</v>
      </c>
      <c r="P293" s="5">
        <v>2.5</v>
      </c>
      <c r="Q293" s="12">
        <f t="shared" si="20"/>
        <v>-0.10647182039999992</v>
      </c>
      <c r="R293" s="5" t="s">
        <v>30</v>
      </c>
      <c r="S293" s="6" t="str">
        <f t="shared" si="21"/>
        <v>Yes</v>
      </c>
      <c r="T293" s="7">
        <f t="shared" si="22"/>
        <v>49.4158897098444</v>
      </c>
      <c r="U293" s="6">
        <f t="shared" si="23"/>
        <v>3</v>
      </c>
      <c r="V293" s="5">
        <f t="shared" si="24"/>
        <v>310</v>
      </c>
      <c r="W293" s="5"/>
    </row>
    <row r="294" spans="1:23">
      <c r="A294" s="5">
        <v>292</v>
      </c>
      <c r="B294" s="5" t="s">
        <v>73</v>
      </c>
      <c r="C294" s="5" t="s">
        <v>25</v>
      </c>
      <c r="D294" s="5" t="s">
        <v>38</v>
      </c>
      <c r="E294" s="5" t="s">
        <v>40</v>
      </c>
      <c r="F294" s="5" t="s">
        <v>118</v>
      </c>
      <c r="G294" s="5" t="s">
        <v>119</v>
      </c>
      <c r="H294" s="5" t="s">
        <v>161</v>
      </c>
      <c r="I294" s="5" t="s">
        <v>103</v>
      </c>
      <c r="J294" s="5" t="s">
        <v>29</v>
      </c>
      <c r="K294" s="5" t="s">
        <v>29</v>
      </c>
      <c r="L294" s="5" t="s">
        <v>29</v>
      </c>
      <c r="M294" s="5" t="s">
        <v>29</v>
      </c>
      <c r="N294" s="12">
        <f>VLOOKUP(A294,'[1]Length adjustment - UNK'!$A$2:$F$519,6,FALSE)</f>
        <v>18.222655477930896</v>
      </c>
      <c r="O294" s="12">
        <v>1.461377876</v>
      </c>
      <c r="P294" s="5">
        <v>2.5</v>
      </c>
      <c r="Q294" s="12">
        <f t="shared" si="20"/>
        <v>0.41544884959999995</v>
      </c>
      <c r="R294" s="5" t="s">
        <v>30</v>
      </c>
      <c r="S294" s="6" t="str">
        <f t="shared" si="21"/>
        <v>Yes</v>
      </c>
      <c r="T294" s="7">
        <f t="shared" si="22"/>
        <v>80.195659615572836</v>
      </c>
      <c r="U294" s="6">
        <f t="shared" si="23"/>
        <v>4</v>
      </c>
      <c r="V294" s="5">
        <f t="shared" si="24"/>
        <v>191</v>
      </c>
      <c r="W294" s="5"/>
    </row>
    <row r="295" spans="1:23">
      <c r="A295" s="5">
        <v>293</v>
      </c>
      <c r="B295" s="5" t="s">
        <v>73</v>
      </c>
      <c r="C295" s="5" t="s">
        <v>25</v>
      </c>
      <c r="D295" s="5" t="s">
        <v>38</v>
      </c>
      <c r="E295" s="5" t="s">
        <v>40</v>
      </c>
      <c r="F295" s="5" t="s">
        <v>118</v>
      </c>
      <c r="G295" s="5" t="s">
        <v>119</v>
      </c>
      <c r="H295" s="5" t="s">
        <v>116</v>
      </c>
      <c r="I295" s="5" t="s">
        <v>104</v>
      </c>
      <c r="J295" s="5" t="s">
        <v>29</v>
      </c>
      <c r="K295" s="5" t="s">
        <v>29</v>
      </c>
      <c r="L295" s="5" t="s">
        <v>29</v>
      </c>
      <c r="M295" s="5" t="s">
        <v>29</v>
      </c>
      <c r="N295" s="12">
        <f>VLOOKUP(A295,'[1]Length adjustment - UNK'!$A$2:$F$519,6,FALSE)</f>
        <v>36.286017291125013</v>
      </c>
      <c r="O295" s="12">
        <v>1.304801675</v>
      </c>
      <c r="P295" s="5">
        <v>2.5</v>
      </c>
      <c r="Q295" s="12">
        <f t="shared" si="20"/>
        <v>0.47807933000000002</v>
      </c>
      <c r="R295" s="5" t="s">
        <v>30</v>
      </c>
      <c r="S295" s="6" t="str">
        <f t="shared" si="21"/>
        <v>Yes</v>
      </c>
      <c r="T295" s="7">
        <f t="shared" si="22"/>
        <v>35.958801004020188</v>
      </c>
      <c r="U295" s="6">
        <f t="shared" si="23"/>
        <v>3</v>
      </c>
      <c r="V295" s="5">
        <f t="shared" si="24"/>
        <v>376</v>
      </c>
      <c r="W295" s="5"/>
    </row>
    <row r="296" spans="1:23">
      <c r="A296" s="5">
        <v>294</v>
      </c>
      <c r="B296" s="5" t="s">
        <v>73</v>
      </c>
      <c r="C296" s="5" t="s">
        <v>25</v>
      </c>
      <c r="D296" s="5" t="s">
        <v>38</v>
      </c>
      <c r="E296" s="5" t="s">
        <v>40</v>
      </c>
      <c r="F296" s="5" t="s">
        <v>118</v>
      </c>
      <c r="G296" s="5" t="s">
        <v>119</v>
      </c>
      <c r="H296" s="5" t="s">
        <v>116</v>
      </c>
      <c r="I296" s="5" t="s">
        <v>125</v>
      </c>
      <c r="J296" s="5" t="s">
        <v>29</v>
      </c>
      <c r="K296" s="5" t="s">
        <v>29</v>
      </c>
      <c r="L296" s="5" t="s">
        <v>29</v>
      </c>
      <c r="M296" s="5" t="s">
        <v>29</v>
      </c>
      <c r="N296" s="12">
        <f>VLOOKUP(A296,'[1]Length adjustment - UNK'!$A$2:$F$519,6,FALSE)</f>
        <v>41.661367465652432</v>
      </c>
      <c r="O296" s="12">
        <v>2.0876826780000002</v>
      </c>
      <c r="P296" s="5">
        <v>2.5</v>
      </c>
      <c r="Q296" s="12">
        <f t="shared" si="20"/>
        <v>0.16492692879999993</v>
      </c>
      <c r="R296" s="5" t="s">
        <v>30</v>
      </c>
      <c r="S296" s="6" t="str">
        <f t="shared" si="21"/>
        <v>Yes</v>
      </c>
      <c r="T296" s="7">
        <f t="shared" si="22"/>
        <v>50.110757399434448</v>
      </c>
      <c r="U296" s="6">
        <f t="shared" si="23"/>
        <v>4</v>
      </c>
      <c r="V296" s="5">
        <f t="shared" si="24"/>
        <v>303</v>
      </c>
      <c r="W296" s="5"/>
    </row>
    <row r="297" spans="1:23">
      <c r="A297" s="5">
        <v>295</v>
      </c>
      <c r="B297" s="5" t="s">
        <v>73</v>
      </c>
      <c r="C297" s="5" t="s">
        <v>25</v>
      </c>
      <c r="D297" s="5" t="s">
        <v>38</v>
      </c>
      <c r="E297" s="5" t="s">
        <v>40</v>
      </c>
      <c r="F297" s="5" t="s">
        <v>118</v>
      </c>
      <c r="G297" s="5" t="s">
        <v>119</v>
      </c>
      <c r="H297" s="5" t="s">
        <v>116</v>
      </c>
      <c r="I297" s="5" t="s">
        <v>76</v>
      </c>
      <c r="J297" s="5" t="s">
        <v>29</v>
      </c>
      <c r="K297" s="5" t="s">
        <v>29</v>
      </c>
      <c r="L297" s="5" t="s">
        <v>29</v>
      </c>
      <c r="M297" s="5" t="s">
        <v>29</v>
      </c>
      <c r="N297" s="12">
        <f>VLOOKUP(A297,'[1]Length adjustment - UNK'!$A$2:$F$519,6,FALSE)</f>
        <v>50.460919199576246</v>
      </c>
      <c r="O297" s="12">
        <v>1.617954077</v>
      </c>
      <c r="P297" s="5">
        <v>2.5</v>
      </c>
      <c r="Q297" s="12">
        <f t="shared" si="20"/>
        <v>0.35281836919999998</v>
      </c>
      <c r="R297" s="5" t="s">
        <v>30</v>
      </c>
      <c r="S297" s="6" t="str">
        <f t="shared" si="21"/>
        <v>Yes</v>
      </c>
      <c r="T297" s="7">
        <f t="shared" si="22"/>
        <v>32.063507812865744</v>
      </c>
      <c r="U297" s="6">
        <f t="shared" si="23"/>
        <v>3</v>
      </c>
      <c r="V297" s="5">
        <f t="shared" si="24"/>
        <v>398</v>
      </c>
      <c r="W297" s="5"/>
    </row>
    <row r="298" spans="1:23">
      <c r="A298" s="5">
        <v>296</v>
      </c>
      <c r="B298" s="5" t="s">
        <v>73</v>
      </c>
      <c r="C298" s="5" t="s">
        <v>25</v>
      </c>
      <c r="D298" s="5" t="s">
        <v>38</v>
      </c>
      <c r="E298" s="5" t="s">
        <v>40</v>
      </c>
      <c r="F298" s="5" t="s">
        <v>118</v>
      </c>
      <c r="G298" s="5" t="s">
        <v>119</v>
      </c>
      <c r="H298" s="5" t="s">
        <v>117</v>
      </c>
      <c r="I298" s="5" t="s">
        <v>29</v>
      </c>
      <c r="J298" s="5" t="s">
        <v>29</v>
      </c>
      <c r="K298" s="5" t="s">
        <v>29</v>
      </c>
      <c r="L298" s="5" t="s">
        <v>29</v>
      </c>
      <c r="M298" s="5" t="s">
        <v>29</v>
      </c>
      <c r="N298" s="12">
        <f>VLOOKUP(A298,'[1]Length adjustment - UNK'!$A$2:$F$519,6,FALSE)</f>
        <v>50.144272957982565</v>
      </c>
      <c r="O298" s="12">
        <v>2.2964509479999999</v>
      </c>
      <c r="P298" s="5">
        <v>2.5</v>
      </c>
      <c r="Q298" s="12">
        <f t="shared" si="20"/>
        <v>8.1419620799999981E-2</v>
      </c>
      <c r="R298" s="5" t="s">
        <v>30</v>
      </c>
      <c r="S298" s="6" t="str">
        <f t="shared" si="21"/>
        <v>Yes</v>
      </c>
      <c r="T298" s="7">
        <f t="shared" si="22"/>
        <v>45.796873950575915</v>
      </c>
      <c r="U298" s="6">
        <f t="shared" si="23"/>
        <v>3</v>
      </c>
      <c r="V298" s="5">
        <f t="shared" si="24"/>
        <v>318</v>
      </c>
      <c r="W298" s="5"/>
    </row>
    <row r="299" spans="1:23">
      <c r="A299" s="5">
        <v>297</v>
      </c>
      <c r="B299" s="5" t="s">
        <v>73</v>
      </c>
      <c r="C299" s="5" t="s">
        <v>25</v>
      </c>
      <c r="D299" s="5" t="s">
        <v>38</v>
      </c>
      <c r="E299" s="5" t="s">
        <v>40</v>
      </c>
      <c r="F299" s="5" t="s">
        <v>118</v>
      </c>
      <c r="G299" s="5" t="s">
        <v>127</v>
      </c>
      <c r="H299" s="5" t="s">
        <v>128</v>
      </c>
      <c r="I299" s="5" t="s">
        <v>75</v>
      </c>
      <c r="J299" s="5" t="s">
        <v>29</v>
      </c>
      <c r="K299" s="5" t="s">
        <v>29</v>
      </c>
      <c r="L299" s="5" t="s">
        <v>29</v>
      </c>
      <c r="M299" s="5" t="s">
        <v>29</v>
      </c>
      <c r="N299" s="12">
        <f>VLOOKUP(A299,'[1]Length adjustment - UNK'!$A$2:$F$519,6,FALSE)</f>
        <v>63.936680202466832</v>
      </c>
      <c r="O299" s="12">
        <v>2.5052192149999999</v>
      </c>
      <c r="P299" s="5">
        <v>2.5</v>
      </c>
      <c r="Q299" s="12">
        <f t="shared" si="20"/>
        <v>-2.0876859999998665E-3</v>
      </c>
      <c r="R299" s="5" t="s">
        <v>30</v>
      </c>
      <c r="S299" s="6" t="str">
        <f t="shared" si="21"/>
        <v>Yes</v>
      </c>
      <c r="T299" s="7">
        <f t="shared" si="22"/>
        <v>39.182816609601552</v>
      </c>
      <c r="U299" s="6">
        <f t="shared" si="23"/>
        <v>3</v>
      </c>
      <c r="V299" s="5">
        <f t="shared" si="24"/>
        <v>359</v>
      </c>
      <c r="W299" s="5"/>
    </row>
    <row r="300" spans="1:23">
      <c r="A300" s="5">
        <v>298</v>
      </c>
      <c r="B300" s="5" t="s">
        <v>73</v>
      </c>
      <c r="C300" s="5" t="s">
        <v>25</v>
      </c>
      <c r="D300" s="5" t="s">
        <v>38</v>
      </c>
      <c r="E300" s="5" t="s">
        <v>40</v>
      </c>
      <c r="F300" s="5" t="s">
        <v>118</v>
      </c>
      <c r="G300" s="5" t="s">
        <v>127</v>
      </c>
      <c r="H300" s="5" t="s">
        <v>128</v>
      </c>
      <c r="I300" s="5" t="s">
        <v>76</v>
      </c>
      <c r="J300" s="5" t="s">
        <v>29</v>
      </c>
      <c r="K300" s="5" t="s">
        <v>29</v>
      </c>
      <c r="L300" s="5" t="s">
        <v>29</v>
      </c>
      <c r="M300" s="5" t="s">
        <v>29</v>
      </c>
      <c r="N300" s="12">
        <f>VLOOKUP(A300,'[1]Length adjustment - UNK'!$A$2:$F$519,6,FALSE)</f>
        <v>74.306888451419312</v>
      </c>
      <c r="O300" s="12">
        <v>2.8183716170000004</v>
      </c>
      <c r="P300" s="5">
        <v>2.5</v>
      </c>
      <c r="Q300" s="12">
        <f t="shared" si="20"/>
        <v>-0.12734864680000024</v>
      </c>
      <c r="R300" s="5" t="s">
        <v>30</v>
      </c>
      <c r="S300" s="6" t="str">
        <f t="shared" si="21"/>
        <v>Yes</v>
      </c>
      <c r="T300" s="7">
        <f t="shared" si="22"/>
        <v>37.92880681368603</v>
      </c>
      <c r="U300" s="6">
        <f t="shared" si="23"/>
        <v>3</v>
      </c>
      <c r="V300" s="5">
        <f t="shared" si="24"/>
        <v>364</v>
      </c>
      <c r="W300" s="5"/>
    </row>
    <row r="301" spans="1:23">
      <c r="A301" s="5">
        <v>299</v>
      </c>
      <c r="B301" s="5" t="s">
        <v>73</v>
      </c>
      <c r="C301" s="5" t="s">
        <v>25</v>
      </c>
      <c r="D301" s="5" t="s">
        <v>38</v>
      </c>
      <c r="E301" s="5" t="s">
        <v>40</v>
      </c>
      <c r="F301" s="5" t="s">
        <v>118</v>
      </c>
      <c r="G301" s="5" t="s">
        <v>127</v>
      </c>
      <c r="H301" s="5" t="s">
        <v>162</v>
      </c>
      <c r="I301" s="5" t="s">
        <v>29</v>
      </c>
      <c r="J301" s="5" t="s">
        <v>29</v>
      </c>
      <c r="K301" s="5" t="s">
        <v>29</v>
      </c>
      <c r="L301" s="5" t="s">
        <v>29</v>
      </c>
      <c r="M301" s="5" t="s">
        <v>29</v>
      </c>
      <c r="N301" s="12">
        <f>VLOOKUP(A301,'[1]Length adjustment - UNK'!$A$2:$F$519,6,FALSE)</f>
        <v>81.897104239783204</v>
      </c>
      <c r="O301" s="12">
        <v>2.1398747469999999</v>
      </c>
      <c r="P301" s="5">
        <v>2.5</v>
      </c>
      <c r="Q301" s="12">
        <f t="shared" si="20"/>
        <v>0.14405010120000006</v>
      </c>
      <c r="R301" s="5" t="s">
        <v>30</v>
      </c>
      <c r="S301" s="6" t="str">
        <f t="shared" si="21"/>
        <v>Yes</v>
      </c>
      <c r="T301" s="7">
        <f t="shared" si="22"/>
        <v>26.128820632470074</v>
      </c>
      <c r="U301" s="6">
        <f t="shared" si="23"/>
        <v>3</v>
      </c>
      <c r="V301" s="5">
        <f t="shared" si="24"/>
        <v>435</v>
      </c>
      <c r="W301" s="5"/>
    </row>
    <row r="302" spans="1:23">
      <c r="A302" s="5">
        <v>300</v>
      </c>
      <c r="B302" s="5" t="s">
        <v>73</v>
      </c>
      <c r="C302" s="5" t="s">
        <v>25</v>
      </c>
      <c r="D302" s="5" t="s">
        <v>38</v>
      </c>
      <c r="E302" s="5" t="s">
        <v>40</v>
      </c>
      <c r="F302" s="5" t="s">
        <v>118</v>
      </c>
      <c r="G302" s="5" t="s">
        <v>127</v>
      </c>
      <c r="H302" s="5" t="s">
        <v>117</v>
      </c>
      <c r="I302" s="5" t="s">
        <v>29</v>
      </c>
      <c r="J302" s="5" t="s">
        <v>29</v>
      </c>
      <c r="K302" s="5" t="s">
        <v>29</v>
      </c>
      <c r="L302" s="5" t="s">
        <v>29</v>
      </c>
      <c r="M302" s="5" t="s">
        <v>29</v>
      </c>
      <c r="N302" s="12">
        <f>VLOOKUP(A302,'[1]Length adjustment - UNK'!$A$2:$F$519,6,FALSE)</f>
        <v>102.99487501978933</v>
      </c>
      <c r="O302" s="12">
        <v>3.653444688</v>
      </c>
      <c r="P302" s="5">
        <v>2.5</v>
      </c>
      <c r="Q302" s="12">
        <f t="shared" si="20"/>
        <v>-0.46137787519999995</v>
      </c>
      <c r="R302" s="5" t="s">
        <v>30</v>
      </c>
      <c r="S302" s="6" t="str">
        <f t="shared" si="21"/>
        <v>Yes</v>
      </c>
      <c r="T302" s="7">
        <f t="shared" si="22"/>
        <v>35.472101765238619</v>
      </c>
      <c r="U302" s="6">
        <f t="shared" si="23"/>
        <v>3</v>
      </c>
      <c r="V302" s="5">
        <f t="shared" si="24"/>
        <v>379</v>
      </c>
      <c r="W302" s="5"/>
    </row>
    <row r="303" spans="1:23">
      <c r="A303" s="5">
        <v>301</v>
      </c>
      <c r="B303" s="5" t="s">
        <v>73</v>
      </c>
      <c r="C303" s="5" t="s">
        <v>25</v>
      </c>
      <c r="D303" s="5" t="s">
        <v>38</v>
      </c>
      <c r="E303" s="5" t="s">
        <v>40</v>
      </c>
      <c r="F303" s="5" t="s">
        <v>134</v>
      </c>
      <c r="G303" s="5" t="s">
        <v>29</v>
      </c>
      <c r="H303" s="5" t="s">
        <v>29</v>
      </c>
      <c r="I303" s="5" t="s">
        <v>29</v>
      </c>
      <c r="J303" s="5" t="s">
        <v>29</v>
      </c>
      <c r="K303" s="5" t="s">
        <v>29</v>
      </c>
      <c r="L303" s="5" t="s">
        <v>29</v>
      </c>
      <c r="M303" s="5" t="s">
        <v>29</v>
      </c>
      <c r="N303" s="12">
        <f>VLOOKUP(A303,'[1]Length adjustment - UNK'!$A$2:$F$519,6,FALSE)</f>
        <v>113.03033838586468</v>
      </c>
      <c r="O303" s="12">
        <v>3.6534446890000005</v>
      </c>
      <c r="P303" s="5">
        <v>2.5</v>
      </c>
      <c r="Q303" s="12">
        <f t="shared" si="20"/>
        <v>-0.46137787560000021</v>
      </c>
      <c r="R303" s="5" t="s">
        <v>30</v>
      </c>
      <c r="S303" s="6" t="str">
        <f t="shared" si="21"/>
        <v>Yes</v>
      </c>
      <c r="T303" s="7">
        <f t="shared" si="22"/>
        <v>32.322690891429659</v>
      </c>
      <c r="U303" s="6">
        <f t="shared" si="23"/>
        <v>3</v>
      </c>
      <c r="V303" s="5">
        <f t="shared" si="24"/>
        <v>394</v>
      </c>
      <c r="W303" s="5"/>
    </row>
    <row r="304" spans="1:23">
      <c r="A304" s="5">
        <v>302</v>
      </c>
      <c r="B304" s="5" t="s">
        <v>73</v>
      </c>
      <c r="C304" s="5" t="s">
        <v>25</v>
      </c>
      <c r="D304" s="5" t="s">
        <v>41</v>
      </c>
      <c r="E304" s="5" t="s">
        <v>56</v>
      </c>
      <c r="F304" s="5" t="s">
        <v>69</v>
      </c>
      <c r="G304" s="5" t="s">
        <v>81</v>
      </c>
      <c r="H304" s="5" t="s">
        <v>74</v>
      </c>
      <c r="I304" s="5" t="s">
        <v>29</v>
      </c>
      <c r="J304" s="5" t="s">
        <v>29</v>
      </c>
      <c r="K304" s="5" t="s">
        <v>29</v>
      </c>
      <c r="L304" s="5" t="s">
        <v>29</v>
      </c>
      <c r="M304" s="5" t="s">
        <v>29</v>
      </c>
      <c r="N304" s="12">
        <f>VLOOKUP(A304,'[1]Length adjustment - UNK'!$A$2:$F$519,6,FALSE)</f>
        <v>10.629013486916646</v>
      </c>
      <c r="O304" s="12">
        <v>2.2964509469999999</v>
      </c>
      <c r="P304" s="5">
        <v>2.5</v>
      </c>
      <c r="Q304" s="12">
        <f t="shared" si="20"/>
        <v>8.1419621200000014E-2</v>
      </c>
      <c r="R304" s="5" t="s">
        <v>30</v>
      </c>
      <c r="S304" s="6" t="str">
        <f t="shared" si="21"/>
        <v>Yes</v>
      </c>
      <c r="T304" s="7">
        <f t="shared" si="22"/>
        <v>216.054947133779</v>
      </c>
      <c r="U304" s="6">
        <f t="shared" si="23"/>
        <v>5</v>
      </c>
      <c r="V304" s="5">
        <f t="shared" si="24"/>
        <v>59</v>
      </c>
      <c r="W304" s="5"/>
    </row>
    <row r="305" spans="1:23">
      <c r="A305" s="5">
        <v>303</v>
      </c>
      <c r="B305" s="5" t="s">
        <v>73</v>
      </c>
      <c r="C305" s="5" t="s">
        <v>25</v>
      </c>
      <c r="D305" s="5" t="s">
        <v>41</v>
      </c>
      <c r="E305" s="5" t="s">
        <v>56</v>
      </c>
      <c r="F305" s="5" t="s">
        <v>69</v>
      </c>
      <c r="G305" s="5" t="s">
        <v>81</v>
      </c>
      <c r="H305" s="5" t="s">
        <v>85</v>
      </c>
      <c r="I305" s="5" t="s">
        <v>29</v>
      </c>
      <c r="J305" s="5" t="s">
        <v>29</v>
      </c>
      <c r="K305" s="5" t="s">
        <v>29</v>
      </c>
      <c r="L305" s="5" t="s">
        <v>29</v>
      </c>
      <c r="M305" s="5" t="s">
        <v>29</v>
      </c>
      <c r="N305" s="12">
        <f>VLOOKUP(A305,'[1]Length adjustment - UNK'!$A$2:$F$519,6,FALSE)</f>
        <v>15.247125588561728</v>
      </c>
      <c r="O305" s="12">
        <v>1.617954077</v>
      </c>
      <c r="P305" s="5">
        <v>2.5</v>
      </c>
      <c r="Q305" s="12">
        <f t="shared" si="20"/>
        <v>0.35281836919999998</v>
      </c>
      <c r="R305" s="5" t="s">
        <v>30</v>
      </c>
      <c r="S305" s="6" t="str">
        <f t="shared" si="21"/>
        <v>Yes</v>
      </c>
      <c r="T305" s="7">
        <f t="shared" si="22"/>
        <v>106.11535056901324</v>
      </c>
      <c r="U305" s="6">
        <f t="shared" si="23"/>
        <v>5</v>
      </c>
      <c r="V305" s="5">
        <f t="shared" si="24"/>
        <v>126</v>
      </c>
      <c r="W305" s="5"/>
    </row>
    <row r="306" spans="1:23">
      <c r="A306" s="5">
        <v>304</v>
      </c>
      <c r="B306" s="5" t="s">
        <v>73</v>
      </c>
      <c r="C306" s="5" t="s">
        <v>25</v>
      </c>
      <c r="D306" s="5" t="s">
        <v>41</v>
      </c>
      <c r="E306" s="5" t="s">
        <v>56</v>
      </c>
      <c r="F306" s="5" t="s">
        <v>69</v>
      </c>
      <c r="G306" s="5" t="s">
        <v>81</v>
      </c>
      <c r="H306" s="5" t="s">
        <v>86</v>
      </c>
      <c r="I306" s="5" t="s">
        <v>29</v>
      </c>
      <c r="J306" s="5" t="s">
        <v>29</v>
      </c>
      <c r="K306" s="5" t="s">
        <v>29</v>
      </c>
      <c r="L306" s="5" t="s">
        <v>29</v>
      </c>
      <c r="M306" s="5" t="s">
        <v>29</v>
      </c>
      <c r="N306" s="12">
        <f>VLOOKUP(A306,'[1]Length adjustment - UNK'!$A$2:$F$519,6,FALSE)</f>
        <v>14.950321192062333</v>
      </c>
      <c r="O306" s="12">
        <v>2.1398747469999999</v>
      </c>
      <c r="P306" s="5">
        <v>2.5</v>
      </c>
      <c r="Q306" s="12">
        <f t="shared" si="20"/>
        <v>0.14405010120000006</v>
      </c>
      <c r="R306" s="5" t="s">
        <v>30</v>
      </c>
      <c r="S306" s="6" t="str">
        <f t="shared" si="21"/>
        <v>Yes</v>
      </c>
      <c r="T306" s="7">
        <f t="shared" si="22"/>
        <v>143.132359466373</v>
      </c>
      <c r="U306" s="6">
        <f t="shared" si="23"/>
        <v>5</v>
      </c>
      <c r="V306" s="5">
        <f t="shared" si="24"/>
        <v>93</v>
      </c>
      <c r="W306" s="5"/>
    </row>
    <row r="307" spans="1:23">
      <c r="A307" s="5">
        <v>305</v>
      </c>
      <c r="B307" s="5" t="s">
        <v>73</v>
      </c>
      <c r="C307" s="5" t="s">
        <v>25</v>
      </c>
      <c r="D307" s="5" t="s">
        <v>41</v>
      </c>
      <c r="E307" s="5" t="s">
        <v>56</v>
      </c>
      <c r="F307" s="5" t="s">
        <v>69</v>
      </c>
      <c r="G307" s="5" t="s">
        <v>89</v>
      </c>
      <c r="H307" s="5" t="s">
        <v>74</v>
      </c>
      <c r="I307" s="5" t="s">
        <v>29</v>
      </c>
      <c r="J307" s="5" t="s">
        <v>29</v>
      </c>
      <c r="K307" s="5" t="s">
        <v>29</v>
      </c>
      <c r="L307" s="5" t="s">
        <v>29</v>
      </c>
      <c r="M307" s="5" t="s">
        <v>29</v>
      </c>
      <c r="N307" s="12">
        <f>VLOOKUP(A307,'[1]Length adjustment - UNK'!$A$2:$F$519,6,FALSE)</f>
        <v>18.756033279679052</v>
      </c>
      <c r="O307" s="12">
        <v>1.6701461440000001</v>
      </c>
      <c r="P307" s="5">
        <v>2.5</v>
      </c>
      <c r="Q307" s="12">
        <f t="shared" si="20"/>
        <v>0.33194154239999996</v>
      </c>
      <c r="R307" s="5" t="s">
        <v>30</v>
      </c>
      <c r="S307" s="6" t="str">
        <f t="shared" si="21"/>
        <v>Yes</v>
      </c>
      <c r="T307" s="7">
        <f t="shared" si="22"/>
        <v>89.045808305826327</v>
      </c>
      <c r="U307" s="6">
        <f t="shared" si="23"/>
        <v>4</v>
      </c>
      <c r="V307" s="5">
        <f t="shared" si="24"/>
        <v>163</v>
      </c>
      <c r="W307" s="5"/>
    </row>
    <row r="308" spans="1:23">
      <c r="A308" s="5">
        <v>306</v>
      </c>
      <c r="B308" s="5" t="s">
        <v>73</v>
      </c>
      <c r="C308" s="5" t="s">
        <v>25</v>
      </c>
      <c r="D308" s="5" t="s">
        <v>41</v>
      </c>
      <c r="E308" s="5" t="s">
        <v>56</v>
      </c>
      <c r="F308" s="5" t="s">
        <v>69</v>
      </c>
      <c r="G308" s="5" t="s">
        <v>89</v>
      </c>
      <c r="H308" s="5" t="s">
        <v>85</v>
      </c>
      <c r="I308" s="5" t="s">
        <v>29</v>
      </c>
      <c r="J308" s="5" t="s">
        <v>29</v>
      </c>
      <c r="K308" s="5" t="s">
        <v>29</v>
      </c>
      <c r="L308" s="5" t="s">
        <v>29</v>
      </c>
      <c r="M308" s="5" t="s">
        <v>29</v>
      </c>
      <c r="N308" s="12">
        <f>VLOOKUP(A308,'[1]Length adjustment - UNK'!$A$2:$F$519,6,FALSE)</f>
        <v>21.535869628799603</v>
      </c>
      <c r="O308" s="12">
        <v>1.304801675</v>
      </c>
      <c r="P308" s="5">
        <v>2.5</v>
      </c>
      <c r="Q308" s="12">
        <f t="shared" si="20"/>
        <v>0.47807933000000002</v>
      </c>
      <c r="R308" s="5" t="s">
        <v>30</v>
      </c>
      <c r="S308" s="6" t="str">
        <f t="shared" si="21"/>
        <v>Yes</v>
      </c>
      <c r="T308" s="7">
        <f t="shared" si="22"/>
        <v>60.587368770802172</v>
      </c>
      <c r="U308" s="6">
        <f t="shared" si="23"/>
        <v>4</v>
      </c>
      <c r="V308" s="5">
        <f t="shared" si="24"/>
        <v>258</v>
      </c>
      <c r="W308" s="5"/>
    </row>
    <row r="309" spans="1:23">
      <c r="A309" s="5">
        <v>307</v>
      </c>
      <c r="B309" s="5" t="s">
        <v>73</v>
      </c>
      <c r="C309" s="5" t="s">
        <v>25</v>
      </c>
      <c r="D309" s="5" t="s">
        <v>41</v>
      </c>
      <c r="E309" s="5" t="s">
        <v>56</v>
      </c>
      <c r="F309" s="5" t="s">
        <v>69</v>
      </c>
      <c r="G309" s="5" t="s">
        <v>89</v>
      </c>
      <c r="H309" s="5" t="s">
        <v>87</v>
      </c>
      <c r="I309" s="5" t="s">
        <v>104</v>
      </c>
      <c r="J309" s="5" t="s">
        <v>29</v>
      </c>
      <c r="K309" s="5" t="s">
        <v>29</v>
      </c>
      <c r="L309" s="5" t="s">
        <v>29</v>
      </c>
      <c r="M309" s="5" t="s">
        <v>29</v>
      </c>
      <c r="N309" s="12">
        <f>VLOOKUP(A309,'[1]Length adjustment - UNK'!$A$2:$F$519,6,FALSE)</f>
        <v>23.184591373938844</v>
      </c>
      <c r="O309" s="12">
        <v>1.3569937400000001</v>
      </c>
      <c r="P309" s="5">
        <v>2.5</v>
      </c>
      <c r="Q309" s="12">
        <f t="shared" si="20"/>
        <v>0.45720250399999995</v>
      </c>
      <c r="R309" s="5" t="s">
        <v>30</v>
      </c>
      <c r="S309" s="6" t="str">
        <f t="shared" si="21"/>
        <v>Yes</v>
      </c>
      <c r="T309" s="7">
        <f t="shared" si="22"/>
        <v>58.529983044055683</v>
      </c>
      <c r="U309" s="6">
        <f t="shared" si="23"/>
        <v>4</v>
      </c>
      <c r="V309" s="5">
        <f t="shared" si="24"/>
        <v>271</v>
      </c>
      <c r="W309" s="5"/>
    </row>
    <row r="310" spans="1:23">
      <c r="A310" s="5">
        <v>308</v>
      </c>
      <c r="B310" s="5" t="s">
        <v>73</v>
      </c>
      <c r="C310" s="5" t="s">
        <v>25</v>
      </c>
      <c r="D310" s="5" t="s">
        <v>41</v>
      </c>
      <c r="E310" s="5" t="s">
        <v>56</v>
      </c>
      <c r="F310" s="5" t="s">
        <v>69</v>
      </c>
      <c r="G310" s="5" t="s">
        <v>89</v>
      </c>
      <c r="H310" s="5" t="s">
        <v>87</v>
      </c>
      <c r="I310" s="5" t="s">
        <v>150</v>
      </c>
      <c r="J310" s="5" t="s">
        <v>29</v>
      </c>
      <c r="K310" s="5" t="s">
        <v>29</v>
      </c>
      <c r="L310" s="5" t="s">
        <v>29</v>
      </c>
      <c r="M310" s="5" t="s">
        <v>29</v>
      </c>
      <c r="N310" s="12">
        <f>VLOOKUP(A310,'[1]Length adjustment - UNK'!$A$2:$F$519,6,FALSE)</f>
        <v>48.850791055491598</v>
      </c>
      <c r="O310" s="12">
        <v>2.818371618</v>
      </c>
      <c r="P310" s="5">
        <v>2.5</v>
      </c>
      <c r="Q310" s="12">
        <f t="shared" si="20"/>
        <v>-0.12734864720000005</v>
      </c>
      <c r="R310" s="5" t="s">
        <v>30</v>
      </c>
      <c r="S310" s="6" t="str">
        <f t="shared" si="21"/>
        <v>Yes</v>
      </c>
      <c r="T310" s="7">
        <f t="shared" si="22"/>
        <v>57.693469381048452</v>
      </c>
      <c r="U310" s="6">
        <f t="shared" si="23"/>
        <v>4</v>
      </c>
      <c r="V310" s="5">
        <f t="shared" si="24"/>
        <v>272</v>
      </c>
      <c r="W310" s="5"/>
    </row>
    <row r="311" spans="1:23">
      <c r="A311" s="5">
        <v>309</v>
      </c>
      <c r="B311" s="5" t="s">
        <v>73</v>
      </c>
      <c r="C311" s="5" t="s">
        <v>25</v>
      </c>
      <c r="D311" s="5" t="s">
        <v>41</v>
      </c>
      <c r="E311" s="5" t="s">
        <v>56</v>
      </c>
      <c r="F311" s="5" t="s">
        <v>69</v>
      </c>
      <c r="G311" s="5" t="s">
        <v>89</v>
      </c>
      <c r="H311" s="5" t="s">
        <v>87</v>
      </c>
      <c r="I311" s="5" t="s">
        <v>84</v>
      </c>
      <c r="J311" s="5" t="s">
        <v>29</v>
      </c>
      <c r="K311" s="5" t="s">
        <v>29</v>
      </c>
      <c r="L311" s="5" t="s">
        <v>29</v>
      </c>
      <c r="M311" s="5" t="s">
        <v>29</v>
      </c>
      <c r="N311" s="12">
        <f>VLOOKUP(A311,'[1]Length adjustment - UNK'!$A$2:$F$519,6,FALSE)</f>
        <v>28.225983558852462</v>
      </c>
      <c r="O311" s="12">
        <v>2.2442588800000003</v>
      </c>
      <c r="P311" s="5">
        <v>2.5</v>
      </c>
      <c r="Q311" s="12">
        <f t="shared" si="20"/>
        <v>0.10229644799999993</v>
      </c>
      <c r="R311" s="5" t="s">
        <v>30</v>
      </c>
      <c r="S311" s="6" t="str">
        <f t="shared" si="21"/>
        <v>Yes</v>
      </c>
      <c r="T311" s="7">
        <f t="shared" si="22"/>
        <v>79.510387133919281</v>
      </c>
      <c r="U311" s="6">
        <f t="shared" si="23"/>
        <v>4</v>
      </c>
      <c r="V311" s="5">
        <f t="shared" si="24"/>
        <v>193</v>
      </c>
      <c r="W311" s="5"/>
    </row>
    <row r="312" spans="1:23">
      <c r="A312" s="5">
        <v>310</v>
      </c>
      <c r="B312" s="5" t="s">
        <v>73</v>
      </c>
      <c r="C312" s="5" t="s">
        <v>25</v>
      </c>
      <c r="D312" s="5" t="s">
        <v>41</v>
      </c>
      <c r="E312" s="5" t="s">
        <v>56</v>
      </c>
      <c r="F312" s="5" t="s">
        <v>118</v>
      </c>
      <c r="G312" s="5" t="s">
        <v>119</v>
      </c>
      <c r="H312" s="5" t="s">
        <v>74</v>
      </c>
      <c r="I312" s="5" t="s">
        <v>104</v>
      </c>
      <c r="J312" s="5" t="s">
        <v>29</v>
      </c>
      <c r="K312" s="5" t="s">
        <v>29</v>
      </c>
      <c r="L312" s="5" t="s">
        <v>29</v>
      </c>
      <c r="M312" s="5" t="s">
        <v>29</v>
      </c>
      <c r="N312" s="12">
        <f>VLOOKUP(A312,'[1]Length adjustment - UNK'!$A$2:$F$519,6,FALSE)</f>
        <v>109.31347827738851</v>
      </c>
      <c r="O312" s="12">
        <v>3.079331952</v>
      </c>
      <c r="P312" s="5">
        <v>2.5</v>
      </c>
      <c r="Q312" s="12">
        <f t="shared" si="20"/>
        <v>-0.23173278080000004</v>
      </c>
      <c r="R312" s="5" t="s">
        <v>30</v>
      </c>
      <c r="S312" s="6" t="str">
        <f t="shared" si="21"/>
        <v>Yes</v>
      </c>
      <c r="T312" s="7">
        <f t="shared" si="22"/>
        <v>28.169737168055697</v>
      </c>
      <c r="U312" s="6">
        <f t="shared" si="23"/>
        <v>3</v>
      </c>
      <c r="V312" s="5">
        <f t="shared" si="24"/>
        <v>418</v>
      </c>
      <c r="W312" s="5"/>
    </row>
    <row r="313" spans="1:23">
      <c r="A313" s="5">
        <v>311</v>
      </c>
      <c r="B313" s="5" t="s">
        <v>73</v>
      </c>
      <c r="C313" s="5" t="s">
        <v>25</v>
      </c>
      <c r="D313" s="5" t="s">
        <v>41</v>
      </c>
      <c r="E313" s="5" t="s">
        <v>56</v>
      </c>
      <c r="F313" s="5" t="s">
        <v>118</v>
      </c>
      <c r="G313" s="5" t="s">
        <v>119</v>
      </c>
      <c r="H313" s="5" t="s">
        <v>74</v>
      </c>
      <c r="I313" s="5" t="s">
        <v>125</v>
      </c>
      <c r="J313" s="5" t="s">
        <v>113</v>
      </c>
      <c r="K313" s="5" t="s">
        <v>78</v>
      </c>
      <c r="L313" s="5" t="s">
        <v>29</v>
      </c>
      <c r="M313" s="5" t="s">
        <v>29</v>
      </c>
      <c r="N313" s="12">
        <f>VLOOKUP(A313,'[1]Length adjustment - UNK'!$A$2:$F$519,6,FALSE)</f>
        <v>106.53981518803575</v>
      </c>
      <c r="O313" s="12">
        <v>2.453027149</v>
      </c>
      <c r="P313" s="5">
        <v>2.5</v>
      </c>
      <c r="Q313" s="12">
        <f t="shared" si="20"/>
        <v>1.8789140400000015E-2</v>
      </c>
      <c r="R313" s="5" t="s">
        <v>30</v>
      </c>
      <c r="S313" s="6" t="str">
        <f t="shared" si="21"/>
        <v>Yes</v>
      </c>
      <c r="T313" s="7">
        <f t="shared" si="22"/>
        <v>23.024511021260633</v>
      </c>
      <c r="U313" s="6">
        <f t="shared" si="23"/>
        <v>2</v>
      </c>
      <c r="V313" s="5">
        <f t="shared" si="24"/>
        <v>450</v>
      </c>
      <c r="W313" s="5"/>
    </row>
    <row r="314" spans="1:23">
      <c r="A314" s="5">
        <v>312</v>
      </c>
      <c r="B314" s="5" t="s">
        <v>73</v>
      </c>
      <c r="C314" s="5" t="s">
        <v>25</v>
      </c>
      <c r="D314" s="5" t="s">
        <v>41</v>
      </c>
      <c r="E314" s="5" t="s">
        <v>56</v>
      </c>
      <c r="F314" s="5" t="s">
        <v>118</v>
      </c>
      <c r="G314" s="5" t="s">
        <v>119</v>
      </c>
      <c r="H314" s="5" t="s">
        <v>74</v>
      </c>
      <c r="I314" s="5" t="s">
        <v>125</v>
      </c>
      <c r="J314" s="5" t="s">
        <v>113</v>
      </c>
      <c r="K314" s="5" t="s">
        <v>156</v>
      </c>
      <c r="L314" s="5" t="s">
        <v>29</v>
      </c>
      <c r="M314" s="5" t="s">
        <v>29</v>
      </c>
      <c r="N314" s="12">
        <f>VLOOKUP(A314,'[1]Length adjustment - UNK'!$A$2:$F$519,6,FALSE)</f>
        <v>55.605174428040634</v>
      </c>
      <c r="O314" s="12">
        <v>1.9311064790000001</v>
      </c>
      <c r="P314" s="5">
        <v>2.5</v>
      </c>
      <c r="Q314" s="12">
        <f t="shared" si="20"/>
        <v>0.22755740839999994</v>
      </c>
      <c r="R314" s="5" t="s">
        <v>30</v>
      </c>
      <c r="S314" s="6" t="str">
        <f t="shared" si="21"/>
        <v>Yes</v>
      </c>
      <c r="T314" s="7">
        <f t="shared" si="22"/>
        <v>34.728898863523391</v>
      </c>
      <c r="U314" s="6">
        <f t="shared" si="23"/>
        <v>3</v>
      </c>
      <c r="V314" s="5">
        <f t="shared" si="24"/>
        <v>382</v>
      </c>
      <c r="W314" s="5"/>
    </row>
    <row r="315" spans="1:23">
      <c r="A315" s="5">
        <v>313</v>
      </c>
      <c r="B315" s="5" t="s">
        <v>73</v>
      </c>
      <c r="C315" s="5" t="s">
        <v>25</v>
      </c>
      <c r="D315" s="5" t="s">
        <v>41</v>
      </c>
      <c r="E315" s="5" t="s">
        <v>56</v>
      </c>
      <c r="F315" s="5" t="s">
        <v>118</v>
      </c>
      <c r="G315" s="5" t="s">
        <v>119</v>
      </c>
      <c r="H315" s="5" t="s">
        <v>74</v>
      </c>
      <c r="I315" s="5" t="s">
        <v>125</v>
      </c>
      <c r="J315" s="5" t="s">
        <v>113</v>
      </c>
      <c r="K315" s="5" t="s">
        <v>101</v>
      </c>
      <c r="L315" s="5" t="s">
        <v>29</v>
      </c>
      <c r="M315" s="5" t="s">
        <v>29</v>
      </c>
      <c r="N315" s="12">
        <f>VLOOKUP(A315,'[1]Length adjustment - UNK'!$A$2:$F$519,6,FALSE)</f>
        <v>15.252645216599625</v>
      </c>
      <c r="O315" s="12">
        <v>1.8789144110000002</v>
      </c>
      <c r="P315" s="5">
        <v>2.5</v>
      </c>
      <c r="Q315" s="12">
        <f t="shared" si="20"/>
        <v>0.24843423559999989</v>
      </c>
      <c r="R315" s="5" t="s">
        <v>30</v>
      </c>
      <c r="S315" s="6" t="str">
        <f t="shared" si="21"/>
        <v>Yes</v>
      </c>
      <c r="T315" s="7">
        <f t="shared" si="22"/>
        <v>123.18613488466622</v>
      </c>
      <c r="U315" s="6">
        <f t="shared" si="23"/>
        <v>5</v>
      </c>
      <c r="V315" s="5">
        <f t="shared" si="24"/>
        <v>107</v>
      </c>
      <c r="W315" s="5"/>
    </row>
    <row r="316" spans="1:23">
      <c r="A316" s="5">
        <v>314</v>
      </c>
      <c r="B316" s="5" t="s">
        <v>73</v>
      </c>
      <c r="C316" s="5" t="s">
        <v>25</v>
      </c>
      <c r="D316" s="5" t="s">
        <v>41</v>
      </c>
      <c r="E316" s="5" t="s">
        <v>56</v>
      </c>
      <c r="F316" s="5" t="s">
        <v>118</v>
      </c>
      <c r="G316" s="5" t="s">
        <v>119</v>
      </c>
      <c r="H316" s="5" t="s">
        <v>74</v>
      </c>
      <c r="I316" s="5" t="s">
        <v>133</v>
      </c>
      <c r="J316" s="5" t="s">
        <v>29</v>
      </c>
      <c r="K316" s="5" t="s">
        <v>29</v>
      </c>
      <c r="L316" s="5" t="s">
        <v>29</v>
      </c>
      <c r="M316" s="5" t="s">
        <v>29</v>
      </c>
      <c r="N316" s="12">
        <f>VLOOKUP(A316,'[1]Length adjustment - UNK'!$A$2:$F$519,6,FALSE)</f>
        <v>76.46626664915766</v>
      </c>
      <c r="O316" s="12">
        <v>2.1398747469999999</v>
      </c>
      <c r="P316" s="5">
        <v>2.5</v>
      </c>
      <c r="Q316" s="12">
        <f t="shared" si="20"/>
        <v>0.14405010120000006</v>
      </c>
      <c r="R316" s="5" t="s">
        <v>30</v>
      </c>
      <c r="S316" s="6" t="str">
        <f t="shared" si="21"/>
        <v>Yes</v>
      </c>
      <c r="T316" s="7">
        <f t="shared" si="22"/>
        <v>27.984558953533956</v>
      </c>
      <c r="U316" s="6">
        <f t="shared" si="23"/>
        <v>3</v>
      </c>
      <c r="V316" s="5">
        <f t="shared" si="24"/>
        <v>419</v>
      </c>
      <c r="W316" s="5"/>
    </row>
    <row r="317" spans="1:23">
      <c r="A317" s="5">
        <v>315</v>
      </c>
      <c r="B317" s="5" t="s">
        <v>73</v>
      </c>
      <c r="C317" s="5" t="s">
        <v>25</v>
      </c>
      <c r="D317" s="5" t="s">
        <v>41</v>
      </c>
      <c r="E317" s="5" t="s">
        <v>56</v>
      </c>
      <c r="F317" s="5" t="s">
        <v>118</v>
      </c>
      <c r="G317" s="5" t="s">
        <v>119</v>
      </c>
      <c r="H317" s="5" t="s">
        <v>74</v>
      </c>
      <c r="I317" s="5" t="s">
        <v>103</v>
      </c>
      <c r="J317" s="5" t="s">
        <v>29</v>
      </c>
      <c r="K317" s="5" t="s">
        <v>29</v>
      </c>
      <c r="L317" s="5" t="s">
        <v>29</v>
      </c>
      <c r="M317" s="5" t="s">
        <v>29</v>
      </c>
      <c r="N317" s="12">
        <f>VLOOKUP(A317,'[1]Length adjustment - UNK'!$A$2:$F$519,6,FALSE)</f>
        <v>26.205116449914364</v>
      </c>
      <c r="O317" s="12">
        <v>1.617954077</v>
      </c>
      <c r="P317" s="5">
        <v>2.5</v>
      </c>
      <c r="Q317" s="12">
        <f t="shared" si="20"/>
        <v>0.35281836919999998</v>
      </c>
      <c r="R317" s="5" t="s">
        <v>30</v>
      </c>
      <c r="S317" s="6" t="str">
        <f t="shared" si="21"/>
        <v>Yes</v>
      </c>
      <c r="T317" s="7">
        <f t="shared" si="22"/>
        <v>61.741915174938576</v>
      </c>
      <c r="U317" s="6">
        <f t="shared" si="23"/>
        <v>4</v>
      </c>
      <c r="V317" s="5">
        <f t="shared" si="24"/>
        <v>254</v>
      </c>
      <c r="W317" s="5"/>
    </row>
    <row r="318" spans="1:23">
      <c r="A318" s="5">
        <v>316</v>
      </c>
      <c r="B318" s="5" t="s">
        <v>73</v>
      </c>
      <c r="C318" s="5" t="s">
        <v>25</v>
      </c>
      <c r="D318" s="5" t="s">
        <v>41</v>
      </c>
      <c r="E318" s="5" t="s">
        <v>56</v>
      </c>
      <c r="F318" s="5" t="s">
        <v>118</v>
      </c>
      <c r="G318" s="5" t="s">
        <v>119</v>
      </c>
      <c r="H318" s="5" t="s">
        <v>85</v>
      </c>
      <c r="I318" s="5" t="s">
        <v>29</v>
      </c>
      <c r="J318" s="5" t="s">
        <v>29</v>
      </c>
      <c r="K318" s="5" t="s">
        <v>29</v>
      </c>
      <c r="L318" s="5" t="s">
        <v>29</v>
      </c>
      <c r="M318" s="5" t="s">
        <v>29</v>
      </c>
      <c r="N318" s="12">
        <f>VLOOKUP(A318,'[1]Length adjustment - UNK'!$A$2:$F$519,6,FALSE)</f>
        <v>28.063764568079215</v>
      </c>
      <c r="O318" s="12">
        <v>1.8267223450000001</v>
      </c>
      <c r="P318" s="5">
        <v>2.5</v>
      </c>
      <c r="Q318" s="12">
        <f t="shared" si="20"/>
        <v>0.26931106199999999</v>
      </c>
      <c r="R318" s="5" t="s">
        <v>30</v>
      </c>
      <c r="S318" s="6" t="str">
        <f t="shared" si="21"/>
        <v>Yes</v>
      </c>
      <c r="T318" s="7">
        <f t="shared" si="22"/>
        <v>65.091849689965798</v>
      </c>
      <c r="U318" s="6">
        <f t="shared" si="23"/>
        <v>4</v>
      </c>
      <c r="V318" s="5">
        <f t="shared" si="24"/>
        <v>247</v>
      </c>
      <c r="W318" s="5"/>
    </row>
    <row r="319" spans="1:23">
      <c r="A319" s="5">
        <v>317</v>
      </c>
      <c r="B319" s="5" t="s">
        <v>73</v>
      </c>
      <c r="C319" s="5" t="s">
        <v>25</v>
      </c>
      <c r="D319" s="5" t="s">
        <v>41</v>
      </c>
      <c r="E319" s="5" t="s">
        <v>56</v>
      </c>
      <c r="F319" s="5" t="s">
        <v>118</v>
      </c>
      <c r="G319" s="5" t="s">
        <v>119</v>
      </c>
      <c r="H319" s="5" t="s">
        <v>109</v>
      </c>
      <c r="I319" s="5" t="s">
        <v>132</v>
      </c>
      <c r="J319" s="5" t="s">
        <v>29</v>
      </c>
      <c r="K319" s="5" t="s">
        <v>29</v>
      </c>
      <c r="L319" s="5" t="s">
        <v>29</v>
      </c>
      <c r="M319" s="5" t="s">
        <v>29</v>
      </c>
      <c r="N319" s="12">
        <f>VLOOKUP(A319,'[1]Length adjustment - UNK'!$A$2:$F$519,6,FALSE)</f>
        <v>85.743515750728577</v>
      </c>
      <c r="O319" s="12">
        <v>3.5490605550000001</v>
      </c>
      <c r="P319" s="5">
        <v>2.5</v>
      </c>
      <c r="Q319" s="12">
        <f t="shared" si="20"/>
        <v>-0.41962422199999994</v>
      </c>
      <c r="R319" s="5" t="s">
        <v>30</v>
      </c>
      <c r="S319" s="6" t="str">
        <f t="shared" si="21"/>
        <v>Yes</v>
      </c>
      <c r="T319" s="7">
        <f t="shared" si="22"/>
        <v>41.391591234930708</v>
      </c>
      <c r="U319" s="6">
        <f t="shared" si="23"/>
        <v>3</v>
      </c>
      <c r="V319" s="5">
        <f t="shared" si="24"/>
        <v>344</v>
      </c>
      <c r="W319" s="5"/>
    </row>
    <row r="320" spans="1:23">
      <c r="A320" s="5">
        <v>318</v>
      </c>
      <c r="B320" s="5" t="s">
        <v>73</v>
      </c>
      <c r="C320" s="5" t="s">
        <v>25</v>
      </c>
      <c r="D320" s="5" t="s">
        <v>41</v>
      </c>
      <c r="E320" s="5" t="s">
        <v>56</v>
      </c>
      <c r="F320" s="5" t="s">
        <v>118</v>
      </c>
      <c r="G320" s="5" t="s">
        <v>119</v>
      </c>
      <c r="H320" s="5" t="s">
        <v>109</v>
      </c>
      <c r="I320" s="5" t="s">
        <v>93</v>
      </c>
      <c r="J320" s="5" t="s">
        <v>29</v>
      </c>
      <c r="K320" s="5" t="s">
        <v>29</v>
      </c>
      <c r="L320" s="5" t="s">
        <v>29</v>
      </c>
      <c r="M320" s="5" t="s">
        <v>29</v>
      </c>
      <c r="N320" s="12">
        <f>VLOOKUP(A320,'[1]Length adjustment - UNK'!$A$2:$F$519,6,FALSE)</f>
        <v>71.407956392124873</v>
      </c>
      <c r="O320" s="12">
        <v>3.2359081540000001</v>
      </c>
      <c r="P320" s="5">
        <v>2.5</v>
      </c>
      <c r="Q320" s="12">
        <f t="shared" si="20"/>
        <v>-0.29436326160000004</v>
      </c>
      <c r="R320" s="5" t="s">
        <v>30</v>
      </c>
      <c r="S320" s="6" t="str">
        <f t="shared" si="21"/>
        <v>Yes</v>
      </c>
      <c r="T320" s="7">
        <f t="shared" si="22"/>
        <v>45.315792770073841</v>
      </c>
      <c r="U320" s="6">
        <f t="shared" si="23"/>
        <v>3</v>
      </c>
      <c r="V320" s="5">
        <f t="shared" si="24"/>
        <v>320</v>
      </c>
      <c r="W320" s="5"/>
    </row>
    <row r="321" spans="1:23">
      <c r="A321" s="5">
        <v>319</v>
      </c>
      <c r="B321" s="5" t="s">
        <v>73</v>
      </c>
      <c r="C321" s="5" t="s">
        <v>25</v>
      </c>
      <c r="D321" s="5" t="s">
        <v>41</v>
      </c>
      <c r="E321" s="5" t="s">
        <v>56</v>
      </c>
      <c r="F321" s="5" t="s">
        <v>118</v>
      </c>
      <c r="G321" s="5" t="s">
        <v>119</v>
      </c>
      <c r="H321" s="5" t="s">
        <v>109</v>
      </c>
      <c r="I321" s="5" t="s">
        <v>76</v>
      </c>
      <c r="J321" s="5" t="s">
        <v>29</v>
      </c>
      <c r="K321" s="5" t="s">
        <v>29</v>
      </c>
      <c r="L321" s="5" t="s">
        <v>29</v>
      </c>
      <c r="M321" s="5" t="s">
        <v>29</v>
      </c>
      <c r="N321" s="12">
        <f>VLOOKUP(A321,'[1]Length adjustment - UNK'!$A$2:$F$519,6,FALSE)</f>
        <v>71.799584113218287</v>
      </c>
      <c r="O321" s="12">
        <v>2.818371618</v>
      </c>
      <c r="P321" s="5">
        <v>2.5</v>
      </c>
      <c r="Q321" s="12">
        <f t="shared" si="20"/>
        <v>-0.12734864720000005</v>
      </c>
      <c r="R321" s="5" t="s">
        <v>30</v>
      </c>
      <c r="S321" s="6" t="str">
        <f t="shared" si="21"/>
        <v>Yes</v>
      </c>
      <c r="T321" s="7">
        <f t="shared" si="22"/>
        <v>39.253313968445937</v>
      </c>
      <c r="U321" s="6">
        <f t="shared" si="23"/>
        <v>3</v>
      </c>
      <c r="V321" s="5">
        <f t="shared" si="24"/>
        <v>358</v>
      </c>
      <c r="W321" s="5"/>
    </row>
    <row r="322" spans="1:23">
      <c r="A322" s="5">
        <v>320</v>
      </c>
      <c r="B322" s="5" t="s">
        <v>73</v>
      </c>
      <c r="C322" s="5" t="s">
        <v>25</v>
      </c>
      <c r="D322" s="5" t="s">
        <v>41</v>
      </c>
      <c r="E322" s="5" t="s">
        <v>56</v>
      </c>
      <c r="F322" s="5" t="s">
        <v>118</v>
      </c>
      <c r="G322" s="5" t="s">
        <v>119</v>
      </c>
      <c r="H322" s="5" t="s">
        <v>116</v>
      </c>
      <c r="I322" s="5" t="s">
        <v>29</v>
      </c>
      <c r="J322" s="5" t="s">
        <v>29</v>
      </c>
      <c r="K322" s="5" t="s">
        <v>29</v>
      </c>
      <c r="L322" s="5" t="s">
        <v>29</v>
      </c>
      <c r="M322" s="5" t="s">
        <v>29</v>
      </c>
      <c r="N322" s="12">
        <f>VLOOKUP(A322,'[1]Length adjustment - UNK'!$A$2:$F$519,6,FALSE)</f>
        <v>105.19675893727525</v>
      </c>
      <c r="O322" s="12">
        <v>3.0793319530000001</v>
      </c>
      <c r="P322" s="5">
        <v>2.5</v>
      </c>
      <c r="Q322" s="12">
        <f t="shared" si="20"/>
        <v>-0.23173278120000007</v>
      </c>
      <c r="R322" s="5" t="s">
        <v>30</v>
      </c>
      <c r="S322" s="6" t="str">
        <f t="shared" si="21"/>
        <v>Yes</v>
      </c>
      <c r="T322" s="7">
        <f t="shared" si="22"/>
        <v>29.272118115692962</v>
      </c>
      <c r="U322" s="6">
        <f t="shared" si="23"/>
        <v>3</v>
      </c>
      <c r="V322" s="5">
        <f t="shared" si="24"/>
        <v>414</v>
      </c>
      <c r="W322" s="5"/>
    </row>
    <row r="323" spans="1:23">
      <c r="A323" s="5">
        <v>321</v>
      </c>
      <c r="B323" s="5" t="s">
        <v>73</v>
      </c>
      <c r="C323" s="5" t="s">
        <v>25</v>
      </c>
      <c r="D323" s="5" t="s">
        <v>41</v>
      </c>
      <c r="E323" s="5" t="s">
        <v>56</v>
      </c>
      <c r="F323" s="5" t="s">
        <v>118</v>
      </c>
      <c r="G323" s="5" t="s">
        <v>119</v>
      </c>
      <c r="H323" s="5" t="s">
        <v>117</v>
      </c>
      <c r="I323" s="5" t="s">
        <v>29</v>
      </c>
      <c r="J323" s="5" t="s">
        <v>29</v>
      </c>
      <c r="K323" s="5" t="s">
        <v>29</v>
      </c>
      <c r="L323" s="5" t="s">
        <v>29</v>
      </c>
      <c r="M323" s="5" t="s">
        <v>29</v>
      </c>
      <c r="N323" s="12">
        <f>VLOOKUP(A323,'[1]Length adjustment - UNK'!$A$2:$F$519,6,FALSE)</f>
        <v>42.487374499795578</v>
      </c>
      <c r="O323" s="12">
        <v>1.8789144120000001</v>
      </c>
      <c r="P323" s="5">
        <v>2.5</v>
      </c>
      <c r="Q323" s="12">
        <f t="shared" ref="Q323:Q386" si="25">SUM(1-(O323/P323))</f>
        <v>0.24843423519999996</v>
      </c>
      <c r="R323" s="5" t="s">
        <v>30</v>
      </c>
      <c r="S323" s="6" t="str">
        <f t="shared" ref="S323:S386" si="26">IF(AND(Q323&lt;0.5,Q323&gt;-0.5),"Yes","No")</f>
        <v>Yes</v>
      </c>
      <c r="T323" s="7">
        <f t="shared" ref="T323:T386" si="27">SUM(O323/(N323/1000))</f>
        <v>44.222888190209069</v>
      </c>
      <c r="U323" s="6">
        <f t="shared" ref="U323:U386" si="28">IF(T323&lt;=12,1,IF(T323&lt;25,2,IF(T323&lt;50,3,IF(T323&lt;100,4,5))))</f>
        <v>3</v>
      </c>
      <c r="V323" s="5">
        <f t="shared" ref="V323:V386" si="29">RANK(T323,T$3:T$520)</f>
        <v>329</v>
      </c>
      <c r="W323" s="5"/>
    </row>
    <row r="324" spans="1:23">
      <c r="A324" s="5">
        <v>322</v>
      </c>
      <c r="B324" s="5" t="s">
        <v>73</v>
      </c>
      <c r="C324" s="5" t="s">
        <v>25</v>
      </c>
      <c r="D324" s="5" t="s">
        <v>41</v>
      </c>
      <c r="E324" s="5" t="s">
        <v>56</v>
      </c>
      <c r="F324" s="5" t="s">
        <v>118</v>
      </c>
      <c r="G324" s="5" t="s">
        <v>127</v>
      </c>
      <c r="H324" s="5" t="s">
        <v>128</v>
      </c>
      <c r="I324" s="5" t="s">
        <v>29</v>
      </c>
      <c r="J324" s="5" t="s">
        <v>29</v>
      </c>
      <c r="K324" s="5" t="s">
        <v>29</v>
      </c>
      <c r="L324" s="5" t="s">
        <v>29</v>
      </c>
      <c r="M324" s="5" t="s">
        <v>29</v>
      </c>
      <c r="N324" s="12">
        <f>VLOOKUP(A324,'[1]Length adjustment - UNK'!$A$2:$F$519,6,FALSE)</f>
        <v>70.889916514618236</v>
      </c>
      <c r="O324" s="12">
        <v>2.1920668139999999</v>
      </c>
      <c r="P324" s="5">
        <v>2.5</v>
      </c>
      <c r="Q324" s="12">
        <f t="shared" si="25"/>
        <v>0.12317327440000003</v>
      </c>
      <c r="R324" s="5" t="s">
        <v>30</v>
      </c>
      <c r="S324" s="6" t="str">
        <f t="shared" si="26"/>
        <v>Yes</v>
      </c>
      <c r="T324" s="7">
        <f t="shared" si="27"/>
        <v>30.922124355273759</v>
      </c>
      <c r="U324" s="6">
        <f t="shared" si="28"/>
        <v>3</v>
      </c>
      <c r="V324" s="5">
        <f t="shared" si="29"/>
        <v>405</v>
      </c>
      <c r="W324" s="5"/>
    </row>
    <row r="325" spans="1:23">
      <c r="A325" s="5">
        <v>323</v>
      </c>
      <c r="B325" s="5" t="s">
        <v>73</v>
      </c>
      <c r="C325" s="5" t="s">
        <v>25</v>
      </c>
      <c r="D325" s="5" t="s">
        <v>41</v>
      </c>
      <c r="E325" s="5" t="s">
        <v>56</v>
      </c>
      <c r="F325" s="5" t="s">
        <v>118</v>
      </c>
      <c r="G325" s="5" t="s">
        <v>127</v>
      </c>
      <c r="H325" s="5" t="s">
        <v>116</v>
      </c>
      <c r="I325" s="5" t="s">
        <v>29</v>
      </c>
      <c r="J325" s="5" t="s">
        <v>29</v>
      </c>
      <c r="K325" s="5" t="s">
        <v>29</v>
      </c>
      <c r="L325" s="5" t="s">
        <v>29</v>
      </c>
      <c r="M325" s="5" t="s">
        <v>29</v>
      </c>
      <c r="N325" s="12">
        <f>VLOOKUP(A325,'[1]Length adjustment - UNK'!$A$2:$F$519,6,FALSE)</f>
        <v>113.01091587056422</v>
      </c>
      <c r="O325" s="12">
        <v>3.3924843540000005</v>
      </c>
      <c r="P325" s="5">
        <v>2.5</v>
      </c>
      <c r="Q325" s="12">
        <f t="shared" si="25"/>
        <v>-0.35699374160000019</v>
      </c>
      <c r="R325" s="5" t="s">
        <v>30</v>
      </c>
      <c r="S325" s="6" t="str">
        <f t="shared" si="26"/>
        <v>Yes</v>
      </c>
      <c r="T325" s="7">
        <f t="shared" si="27"/>
        <v>30.019085571216362</v>
      </c>
      <c r="U325" s="6">
        <f t="shared" si="28"/>
        <v>3</v>
      </c>
      <c r="V325" s="5">
        <f t="shared" si="29"/>
        <v>410</v>
      </c>
      <c r="W325" s="5"/>
    </row>
    <row r="326" spans="1:23">
      <c r="A326" s="5">
        <v>324</v>
      </c>
      <c r="B326" s="5" t="s">
        <v>73</v>
      </c>
      <c r="C326" s="5" t="s">
        <v>25</v>
      </c>
      <c r="D326" s="5" t="s">
        <v>41</v>
      </c>
      <c r="E326" s="5" t="s">
        <v>56</v>
      </c>
      <c r="F326" s="5" t="s">
        <v>118</v>
      </c>
      <c r="G326" s="5" t="s">
        <v>127</v>
      </c>
      <c r="H326" s="5" t="s">
        <v>117</v>
      </c>
      <c r="I326" s="5" t="s">
        <v>29</v>
      </c>
      <c r="J326" s="5" t="s">
        <v>29</v>
      </c>
      <c r="K326" s="5" t="s">
        <v>29</v>
      </c>
      <c r="L326" s="5" t="s">
        <v>29</v>
      </c>
      <c r="M326" s="5" t="s">
        <v>29</v>
      </c>
      <c r="N326" s="12">
        <f>VLOOKUP(A326,'[1]Length adjustment - UNK'!$A$2:$F$519,6,FALSE)</f>
        <v>86.681704503248426</v>
      </c>
      <c r="O326" s="12">
        <v>3.3924843530000004</v>
      </c>
      <c r="P326" s="5">
        <v>2.5</v>
      </c>
      <c r="Q326" s="12">
        <f t="shared" si="25"/>
        <v>-0.35699374120000016</v>
      </c>
      <c r="R326" s="5" t="s">
        <v>30</v>
      </c>
      <c r="S326" s="6" t="str">
        <f t="shared" si="26"/>
        <v>Yes</v>
      </c>
      <c r="T326" s="7">
        <f t="shared" si="27"/>
        <v>39.137259384105278</v>
      </c>
      <c r="U326" s="6">
        <f t="shared" si="28"/>
        <v>3</v>
      </c>
      <c r="V326" s="5">
        <f t="shared" si="29"/>
        <v>360</v>
      </c>
      <c r="W326" s="5"/>
    </row>
    <row r="327" spans="1:23">
      <c r="A327" s="5">
        <v>325</v>
      </c>
      <c r="B327" s="5" t="s">
        <v>73</v>
      </c>
      <c r="C327" s="5" t="s">
        <v>25</v>
      </c>
      <c r="D327" s="5" t="s">
        <v>41</v>
      </c>
      <c r="E327" s="5" t="s">
        <v>56</v>
      </c>
      <c r="F327" s="5" t="s">
        <v>134</v>
      </c>
      <c r="G327" s="5" t="s">
        <v>29</v>
      </c>
      <c r="H327" s="5" t="s">
        <v>29</v>
      </c>
      <c r="I327" s="5" t="s">
        <v>29</v>
      </c>
      <c r="J327" s="5" t="s">
        <v>29</v>
      </c>
      <c r="K327" s="5" t="s">
        <v>29</v>
      </c>
      <c r="L327" s="5" t="s">
        <v>29</v>
      </c>
      <c r="M327" s="5" t="s">
        <v>29</v>
      </c>
      <c r="N327" s="12">
        <f>VLOOKUP(A327,'[1]Length adjustment - UNK'!$A$2:$F$519,6,FALSE)</f>
        <v>92.685991493886803</v>
      </c>
      <c r="O327" s="12">
        <v>2.453027149</v>
      </c>
      <c r="P327" s="5">
        <v>2.5</v>
      </c>
      <c r="Q327" s="12">
        <f t="shared" si="25"/>
        <v>1.8789140400000015E-2</v>
      </c>
      <c r="R327" s="5" t="s">
        <v>30</v>
      </c>
      <c r="S327" s="6" t="str">
        <f t="shared" si="26"/>
        <v>Yes</v>
      </c>
      <c r="T327" s="7">
        <f t="shared" si="27"/>
        <v>26.465996743011502</v>
      </c>
      <c r="U327" s="6">
        <f t="shared" si="28"/>
        <v>3</v>
      </c>
      <c r="V327" s="5">
        <f t="shared" si="29"/>
        <v>430</v>
      </c>
      <c r="W327" s="5"/>
    </row>
    <row r="328" spans="1:23">
      <c r="A328" s="5">
        <v>326</v>
      </c>
      <c r="B328" s="5" t="s">
        <v>73</v>
      </c>
      <c r="C328" s="5" t="s">
        <v>25</v>
      </c>
      <c r="D328" s="5" t="s">
        <v>41</v>
      </c>
      <c r="E328" s="5" t="s">
        <v>57</v>
      </c>
      <c r="F328" s="5" t="s">
        <v>69</v>
      </c>
      <c r="G328" s="5" t="s">
        <v>81</v>
      </c>
      <c r="H328" s="5" t="s">
        <v>29</v>
      </c>
      <c r="I328" s="5" t="s">
        <v>29</v>
      </c>
      <c r="J328" s="5" t="s">
        <v>29</v>
      </c>
      <c r="K328" s="5" t="s">
        <v>29</v>
      </c>
      <c r="L328" s="5" t="s">
        <v>29</v>
      </c>
      <c r="M328" s="5" t="s">
        <v>29</v>
      </c>
      <c r="N328" s="12">
        <f>VLOOKUP(A328,'[1]Length adjustment - UNK'!$A$2:$F$519,6,FALSE)</f>
        <v>16.396155334033121</v>
      </c>
      <c r="O328" s="12">
        <v>1.7223382100000002</v>
      </c>
      <c r="P328" s="5">
        <v>2.5</v>
      </c>
      <c r="Q328" s="12">
        <f t="shared" si="25"/>
        <v>0.31106471599999996</v>
      </c>
      <c r="R328" s="5" t="s">
        <v>30</v>
      </c>
      <c r="S328" s="6" t="str">
        <f t="shared" si="26"/>
        <v>Yes</v>
      </c>
      <c r="T328" s="7">
        <f t="shared" si="27"/>
        <v>105.04524840802053</v>
      </c>
      <c r="U328" s="6">
        <f t="shared" si="28"/>
        <v>5</v>
      </c>
      <c r="V328" s="5">
        <f t="shared" si="29"/>
        <v>127</v>
      </c>
      <c r="W328" s="5"/>
    </row>
    <row r="329" spans="1:23">
      <c r="A329" s="5">
        <v>327</v>
      </c>
      <c r="B329" s="5" t="s">
        <v>73</v>
      </c>
      <c r="C329" s="5" t="s">
        <v>25</v>
      </c>
      <c r="D329" s="5" t="s">
        <v>41</v>
      </c>
      <c r="E329" s="5" t="s">
        <v>57</v>
      </c>
      <c r="F329" s="5" t="s">
        <v>69</v>
      </c>
      <c r="G329" s="5" t="s">
        <v>89</v>
      </c>
      <c r="H329" s="5" t="s">
        <v>147</v>
      </c>
      <c r="I329" s="5" t="s">
        <v>29</v>
      </c>
      <c r="J329" s="5" t="s">
        <v>29</v>
      </c>
      <c r="K329" s="5" t="s">
        <v>29</v>
      </c>
      <c r="L329" s="5" t="s">
        <v>29</v>
      </c>
      <c r="M329" s="5" t="s">
        <v>29</v>
      </c>
      <c r="N329" s="12">
        <f>VLOOKUP(A329,'[1]Length adjustment - UNK'!$A$2:$F$519,6,FALSE)</f>
        <v>22.936901924851004</v>
      </c>
      <c r="O329" s="12">
        <v>2.0876826790000003</v>
      </c>
      <c r="P329" s="5">
        <v>2.5</v>
      </c>
      <c r="Q329" s="12">
        <f t="shared" si="25"/>
        <v>0.16492692839999989</v>
      </c>
      <c r="R329" s="5" t="s">
        <v>30</v>
      </c>
      <c r="S329" s="6" t="str">
        <f t="shared" si="26"/>
        <v>Yes</v>
      </c>
      <c r="T329" s="7">
        <f t="shared" si="27"/>
        <v>91.018511821690225</v>
      </c>
      <c r="U329" s="6">
        <f t="shared" si="28"/>
        <v>4</v>
      </c>
      <c r="V329" s="5">
        <f t="shared" si="29"/>
        <v>159</v>
      </c>
      <c r="W329" s="5"/>
    </row>
    <row r="330" spans="1:23">
      <c r="A330" s="5">
        <v>328</v>
      </c>
      <c r="B330" s="5" t="s">
        <v>73</v>
      </c>
      <c r="C330" s="5" t="s">
        <v>25</v>
      </c>
      <c r="D330" s="5" t="s">
        <v>41</v>
      </c>
      <c r="E330" s="5" t="s">
        <v>57</v>
      </c>
      <c r="F330" s="5" t="s">
        <v>69</v>
      </c>
      <c r="G330" s="5" t="s">
        <v>89</v>
      </c>
      <c r="H330" s="5" t="s">
        <v>109</v>
      </c>
      <c r="I330" s="5" t="s">
        <v>132</v>
      </c>
      <c r="J330" s="5" t="s">
        <v>29</v>
      </c>
      <c r="K330" s="5" t="s">
        <v>29</v>
      </c>
      <c r="L330" s="5" t="s">
        <v>29</v>
      </c>
      <c r="M330" s="5" t="s">
        <v>29</v>
      </c>
      <c r="N330" s="12">
        <f>VLOOKUP(A330,'[1]Length adjustment - UNK'!$A$2:$F$519,6,FALSE)</f>
        <v>28.887317812153199</v>
      </c>
      <c r="O330" s="12">
        <v>1.72233821</v>
      </c>
      <c r="P330" s="5">
        <v>2.5</v>
      </c>
      <c r="Q330" s="12">
        <f t="shared" si="25"/>
        <v>0.31106471599999996</v>
      </c>
      <c r="R330" s="5" t="s">
        <v>30</v>
      </c>
      <c r="S330" s="6" t="str">
        <f t="shared" si="26"/>
        <v>Yes</v>
      </c>
      <c r="T330" s="7">
        <f t="shared" si="27"/>
        <v>59.62264206043367</v>
      </c>
      <c r="U330" s="6">
        <f t="shared" si="28"/>
        <v>4</v>
      </c>
      <c r="V330" s="5">
        <f t="shared" si="29"/>
        <v>265</v>
      </c>
      <c r="W330" s="5"/>
    </row>
    <row r="331" spans="1:23">
      <c r="A331" s="5">
        <v>329</v>
      </c>
      <c r="B331" s="5" t="s">
        <v>73</v>
      </c>
      <c r="C331" s="5" t="s">
        <v>25</v>
      </c>
      <c r="D331" s="5" t="s">
        <v>41</v>
      </c>
      <c r="E331" s="5" t="s">
        <v>57</v>
      </c>
      <c r="F331" s="5" t="s">
        <v>69</v>
      </c>
      <c r="G331" s="5" t="s">
        <v>89</v>
      </c>
      <c r="H331" s="5" t="s">
        <v>109</v>
      </c>
      <c r="I331" s="5" t="s">
        <v>148</v>
      </c>
      <c r="J331" s="5" t="s">
        <v>29</v>
      </c>
      <c r="K331" s="5" t="s">
        <v>29</v>
      </c>
      <c r="L331" s="5" t="s">
        <v>29</v>
      </c>
      <c r="M331" s="5" t="s">
        <v>29</v>
      </c>
      <c r="N331" s="12">
        <f>VLOOKUP(A331,'[1]Length adjustment - UNK'!$A$2:$F$519,6,FALSE)</f>
        <v>48.112593891244039</v>
      </c>
      <c r="O331" s="12">
        <v>2.4008350810000003</v>
      </c>
      <c r="P331" s="5">
        <v>2.5</v>
      </c>
      <c r="Q331" s="12">
        <f t="shared" si="25"/>
        <v>3.9665967599999852E-2</v>
      </c>
      <c r="R331" s="5" t="s">
        <v>30</v>
      </c>
      <c r="S331" s="6" t="str">
        <f t="shared" si="26"/>
        <v>Yes</v>
      </c>
      <c r="T331" s="7">
        <f t="shared" si="27"/>
        <v>49.900345976501711</v>
      </c>
      <c r="U331" s="6">
        <f t="shared" si="28"/>
        <v>3</v>
      </c>
      <c r="V331" s="5">
        <f t="shared" si="29"/>
        <v>305</v>
      </c>
      <c r="W331" s="5"/>
    </row>
    <row r="332" spans="1:23">
      <c r="A332" s="5">
        <v>330</v>
      </c>
      <c r="B332" s="5" t="s">
        <v>73</v>
      </c>
      <c r="C332" s="5" t="s">
        <v>25</v>
      </c>
      <c r="D332" s="5" t="s">
        <v>41</v>
      </c>
      <c r="E332" s="5" t="s">
        <v>57</v>
      </c>
      <c r="F332" s="5" t="s">
        <v>69</v>
      </c>
      <c r="G332" s="5" t="s">
        <v>89</v>
      </c>
      <c r="H332" s="5" t="s">
        <v>163</v>
      </c>
      <c r="I332" s="5" t="s">
        <v>29</v>
      </c>
      <c r="J332" s="5" t="s">
        <v>29</v>
      </c>
      <c r="K332" s="5" t="s">
        <v>29</v>
      </c>
      <c r="L332" s="5" t="s">
        <v>29</v>
      </c>
      <c r="M332" s="5" t="s">
        <v>29</v>
      </c>
      <c r="N332" s="12">
        <f>VLOOKUP(A332,'[1]Length adjustment - UNK'!$A$2:$F$519,6,FALSE)</f>
        <v>19.971552002779358</v>
      </c>
      <c r="O332" s="12">
        <v>1.2526096070000001</v>
      </c>
      <c r="P332" s="5">
        <v>2.5</v>
      </c>
      <c r="Q332" s="12">
        <f t="shared" si="25"/>
        <v>0.49895615719999997</v>
      </c>
      <c r="R332" s="5" t="s">
        <v>30</v>
      </c>
      <c r="S332" s="6" t="str">
        <f t="shared" si="26"/>
        <v>Yes</v>
      </c>
      <c r="T332" s="7">
        <f t="shared" si="27"/>
        <v>62.71969283236875</v>
      </c>
      <c r="U332" s="6">
        <f t="shared" si="28"/>
        <v>4</v>
      </c>
      <c r="V332" s="5">
        <f t="shared" si="29"/>
        <v>252</v>
      </c>
      <c r="W332" s="5"/>
    </row>
    <row r="333" spans="1:23">
      <c r="A333" s="5">
        <v>331</v>
      </c>
      <c r="B333" s="5" t="s">
        <v>73</v>
      </c>
      <c r="C333" s="5" t="s">
        <v>25</v>
      </c>
      <c r="D333" s="5" t="s">
        <v>41</v>
      </c>
      <c r="E333" s="5" t="s">
        <v>57</v>
      </c>
      <c r="F333" s="5" t="s">
        <v>118</v>
      </c>
      <c r="G333" s="5" t="s">
        <v>119</v>
      </c>
      <c r="H333" s="5" t="s">
        <v>74</v>
      </c>
      <c r="I333" s="5" t="s">
        <v>132</v>
      </c>
      <c r="J333" s="5" t="s">
        <v>29</v>
      </c>
      <c r="K333" s="5" t="s">
        <v>29</v>
      </c>
      <c r="L333" s="5" t="s">
        <v>29</v>
      </c>
      <c r="M333" s="5" t="s">
        <v>29</v>
      </c>
      <c r="N333" s="12">
        <f>VLOOKUP(A333,'[1]Length adjustment - UNK'!$A$2:$F$519,6,FALSE)</f>
        <v>40.055049695038562</v>
      </c>
      <c r="O333" s="12">
        <v>1.409185809</v>
      </c>
      <c r="P333" s="5">
        <v>2.5</v>
      </c>
      <c r="Q333" s="12">
        <f t="shared" si="25"/>
        <v>0.43632567639999997</v>
      </c>
      <c r="R333" s="5" t="s">
        <v>30</v>
      </c>
      <c r="S333" s="6" t="str">
        <f t="shared" si="26"/>
        <v>Yes</v>
      </c>
      <c r="T333" s="7">
        <f t="shared" si="27"/>
        <v>35.181227329111252</v>
      </c>
      <c r="U333" s="6">
        <f t="shared" si="28"/>
        <v>3</v>
      </c>
      <c r="V333" s="5">
        <f t="shared" si="29"/>
        <v>380</v>
      </c>
      <c r="W333" s="5"/>
    </row>
    <row r="334" spans="1:23">
      <c r="A334" s="5">
        <v>332</v>
      </c>
      <c r="B334" s="5" t="s">
        <v>73</v>
      </c>
      <c r="C334" s="5" t="s">
        <v>25</v>
      </c>
      <c r="D334" s="5" t="s">
        <v>41</v>
      </c>
      <c r="E334" s="5" t="s">
        <v>57</v>
      </c>
      <c r="F334" s="5" t="s">
        <v>118</v>
      </c>
      <c r="G334" s="5" t="s">
        <v>119</v>
      </c>
      <c r="H334" s="5" t="s">
        <v>74</v>
      </c>
      <c r="I334" s="5" t="s">
        <v>148</v>
      </c>
      <c r="J334" s="5" t="s">
        <v>29</v>
      </c>
      <c r="K334" s="5" t="s">
        <v>29</v>
      </c>
      <c r="L334" s="5" t="s">
        <v>29</v>
      </c>
      <c r="M334" s="5" t="s">
        <v>29</v>
      </c>
      <c r="N334" s="12">
        <f>VLOOKUP(A334,'[1]Length adjustment - UNK'!$A$2:$F$519,6,FALSE)</f>
        <v>67.3428897003636</v>
      </c>
      <c r="O334" s="12">
        <v>3.340292287</v>
      </c>
      <c r="P334" s="5">
        <v>2.5</v>
      </c>
      <c r="Q334" s="12">
        <f t="shared" si="25"/>
        <v>-0.33611691480000006</v>
      </c>
      <c r="R334" s="5" t="s">
        <v>30</v>
      </c>
      <c r="S334" s="6" t="str">
        <f t="shared" si="26"/>
        <v>Yes</v>
      </c>
      <c r="T334" s="7">
        <f t="shared" si="27"/>
        <v>49.60126157137514</v>
      </c>
      <c r="U334" s="6">
        <f t="shared" si="28"/>
        <v>3</v>
      </c>
      <c r="V334" s="5">
        <f t="shared" si="29"/>
        <v>306</v>
      </c>
      <c r="W334" s="5"/>
    </row>
    <row r="335" spans="1:23">
      <c r="A335" s="5">
        <v>333</v>
      </c>
      <c r="B335" s="5" t="s">
        <v>73</v>
      </c>
      <c r="C335" s="5" t="s">
        <v>25</v>
      </c>
      <c r="D335" s="5" t="s">
        <v>41</v>
      </c>
      <c r="E335" s="5" t="s">
        <v>57</v>
      </c>
      <c r="F335" s="5" t="s">
        <v>118</v>
      </c>
      <c r="G335" s="5" t="s">
        <v>119</v>
      </c>
      <c r="H335" s="5" t="s">
        <v>85</v>
      </c>
      <c r="I335" s="5" t="s">
        <v>29</v>
      </c>
      <c r="J335" s="5" t="s">
        <v>29</v>
      </c>
      <c r="K335" s="5" t="s">
        <v>29</v>
      </c>
      <c r="L335" s="5" t="s">
        <v>29</v>
      </c>
      <c r="M335" s="5" t="s">
        <v>29</v>
      </c>
      <c r="N335" s="12">
        <f>VLOOKUP(A335,'[1]Length adjustment - UNK'!$A$2:$F$519,6,FALSE)</f>
        <v>26.428128814313258</v>
      </c>
      <c r="O335" s="12">
        <v>1.252609608</v>
      </c>
      <c r="P335" s="5">
        <v>2.5</v>
      </c>
      <c r="Q335" s="12">
        <f t="shared" si="25"/>
        <v>0.49895615680000005</v>
      </c>
      <c r="R335" s="5" t="s">
        <v>30</v>
      </c>
      <c r="S335" s="6" t="str">
        <f t="shared" si="26"/>
        <v>Yes</v>
      </c>
      <c r="T335" s="7">
        <f t="shared" si="27"/>
        <v>47.396833003235436</v>
      </c>
      <c r="U335" s="6">
        <f t="shared" si="28"/>
        <v>3</v>
      </c>
      <c r="V335" s="5">
        <f t="shared" si="29"/>
        <v>316</v>
      </c>
      <c r="W335" s="5"/>
    </row>
    <row r="336" spans="1:23">
      <c r="A336" s="5">
        <v>334</v>
      </c>
      <c r="B336" s="5" t="s">
        <v>73</v>
      </c>
      <c r="C336" s="5" t="s">
        <v>25</v>
      </c>
      <c r="D336" s="5" t="s">
        <v>41</v>
      </c>
      <c r="E336" s="5" t="s">
        <v>57</v>
      </c>
      <c r="F336" s="5" t="s">
        <v>118</v>
      </c>
      <c r="G336" s="5" t="s">
        <v>119</v>
      </c>
      <c r="H336" s="5" t="s">
        <v>109</v>
      </c>
      <c r="I336" s="5" t="s">
        <v>164</v>
      </c>
      <c r="J336" s="5" t="s">
        <v>29</v>
      </c>
      <c r="K336" s="5" t="s">
        <v>29</v>
      </c>
      <c r="L336" s="5" t="s">
        <v>29</v>
      </c>
      <c r="M336" s="5" t="s">
        <v>29</v>
      </c>
      <c r="N336" s="12">
        <f>VLOOKUP(A336,'[1]Length adjustment - UNK'!$A$2:$F$519,6,FALSE)</f>
        <v>131.00250917864088</v>
      </c>
      <c r="O336" s="12">
        <v>3.3924843550000001</v>
      </c>
      <c r="P336" s="5">
        <v>2.5</v>
      </c>
      <c r="Q336" s="12">
        <f t="shared" si="25"/>
        <v>-0.356993742</v>
      </c>
      <c r="R336" s="5" t="s">
        <v>30</v>
      </c>
      <c r="S336" s="6" t="str">
        <f t="shared" si="26"/>
        <v>Yes</v>
      </c>
      <c r="T336" s="7">
        <f t="shared" si="27"/>
        <v>25.896331118160926</v>
      </c>
      <c r="U336" s="6">
        <f t="shared" si="28"/>
        <v>3</v>
      </c>
      <c r="V336" s="5">
        <f t="shared" si="29"/>
        <v>438</v>
      </c>
      <c r="W336" s="5"/>
    </row>
    <row r="337" spans="1:23">
      <c r="A337" s="5">
        <v>335</v>
      </c>
      <c r="B337" s="5" t="s">
        <v>73</v>
      </c>
      <c r="C337" s="5" t="s">
        <v>25</v>
      </c>
      <c r="D337" s="5" t="s">
        <v>41</v>
      </c>
      <c r="E337" s="5" t="s">
        <v>57</v>
      </c>
      <c r="F337" s="5" t="s">
        <v>118</v>
      </c>
      <c r="G337" s="5" t="s">
        <v>119</v>
      </c>
      <c r="H337" s="5" t="s">
        <v>109</v>
      </c>
      <c r="I337" s="5" t="s">
        <v>131</v>
      </c>
      <c r="J337" s="5" t="s">
        <v>29</v>
      </c>
      <c r="K337" s="5" t="s">
        <v>29</v>
      </c>
      <c r="L337" s="5" t="s">
        <v>29</v>
      </c>
      <c r="M337" s="5" t="s">
        <v>29</v>
      </c>
      <c r="N337" s="12">
        <f>VLOOKUP(A337,'[1]Length adjustment - UNK'!$A$2:$F$519,6,FALSE)</f>
        <v>55.482297354703981</v>
      </c>
      <c r="O337" s="12">
        <v>2.3486430140000003</v>
      </c>
      <c r="P337" s="5">
        <v>2.5</v>
      </c>
      <c r="Q337" s="12">
        <f t="shared" si="25"/>
        <v>6.0542794399999877E-2</v>
      </c>
      <c r="R337" s="5" t="s">
        <v>30</v>
      </c>
      <c r="S337" s="6" t="str">
        <f t="shared" si="26"/>
        <v>Yes</v>
      </c>
      <c r="T337" s="7">
        <f t="shared" si="27"/>
        <v>42.331394444337555</v>
      </c>
      <c r="U337" s="6">
        <f t="shared" si="28"/>
        <v>3</v>
      </c>
      <c r="V337" s="5">
        <f t="shared" si="29"/>
        <v>338</v>
      </c>
      <c r="W337" s="5"/>
    </row>
    <row r="338" spans="1:23">
      <c r="A338" s="5">
        <v>336</v>
      </c>
      <c r="B338" s="5" t="s">
        <v>73</v>
      </c>
      <c r="C338" s="5" t="s">
        <v>25</v>
      </c>
      <c r="D338" s="5" t="s">
        <v>41</v>
      </c>
      <c r="E338" s="5" t="s">
        <v>57</v>
      </c>
      <c r="F338" s="5" t="s">
        <v>118</v>
      </c>
      <c r="G338" s="5" t="s">
        <v>119</v>
      </c>
      <c r="H338" s="5" t="s">
        <v>116</v>
      </c>
      <c r="I338" s="5" t="s">
        <v>29</v>
      </c>
      <c r="J338" s="5" t="s">
        <v>29</v>
      </c>
      <c r="K338" s="5" t="s">
        <v>29</v>
      </c>
      <c r="L338" s="5" t="s">
        <v>29</v>
      </c>
      <c r="M338" s="5" t="s">
        <v>29</v>
      </c>
      <c r="N338" s="12">
        <f>VLOOKUP(A338,'[1]Length adjustment - UNK'!$A$2:$F$519,6,FALSE)</f>
        <v>114.31127349675387</v>
      </c>
      <c r="O338" s="12">
        <v>3.3402922860000004</v>
      </c>
      <c r="P338" s="5">
        <v>2.5</v>
      </c>
      <c r="Q338" s="12">
        <f t="shared" si="25"/>
        <v>-0.33611691440000024</v>
      </c>
      <c r="R338" s="5" t="s">
        <v>30</v>
      </c>
      <c r="S338" s="6" t="str">
        <f t="shared" si="26"/>
        <v>Yes</v>
      </c>
      <c r="T338" s="7">
        <f t="shared" si="27"/>
        <v>29.221022422559713</v>
      </c>
      <c r="U338" s="6">
        <f t="shared" si="28"/>
        <v>3</v>
      </c>
      <c r="V338" s="5">
        <f t="shared" si="29"/>
        <v>415</v>
      </c>
      <c r="W338" s="5"/>
    </row>
    <row r="339" spans="1:23">
      <c r="A339" s="5">
        <v>337</v>
      </c>
      <c r="B339" s="5" t="s">
        <v>73</v>
      </c>
      <c r="C339" s="5" t="s">
        <v>25</v>
      </c>
      <c r="D339" s="5" t="s">
        <v>41</v>
      </c>
      <c r="E339" s="5" t="s">
        <v>57</v>
      </c>
      <c r="F339" s="5" t="s">
        <v>118</v>
      </c>
      <c r="G339" s="5" t="s">
        <v>119</v>
      </c>
      <c r="H339" s="5" t="s">
        <v>117</v>
      </c>
      <c r="I339" s="5" t="s">
        <v>29</v>
      </c>
      <c r="J339" s="5" t="s">
        <v>29</v>
      </c>
      <c r="K339" s="5" t="s">
        <v>29</v>
      </c>
      <c r="L339" s="5" t="s">
        <v>29</v>
      </c>
      <c r="M339" s="5" t="s">
        <v>29</v>
      </c>
      <c r="N339" s="12">
        <f>VLOOKUP(A339,'[1]Length adjustment - UNK'!$A$2:$F$519,6,FALSE)</f>
        <v>58.134821943136046</v>
      </c>
      <c r="O339" s="12">
        <v>2.0354906110000002</v>
      </c>
      <c r="P339" s="5">
        <v>2.5</v>
      </c>
      <c r="Q339" s="12">
        <f t="shared" si="25"/>
        <v>0.18580375559999995</v>
      </c>
      <c r="R339" s="5" t="s">
        <v>30</v>
      </c>
      <c r="S339" s="6" t="str">
        <f t="shared" si="26"/>
        <v>Yes</v>
      </c>
      <c r="T339" s="7">
        <f t="shared" si="27"/>
        <v>35.013276775681767</v>
      </c>
      <c r="U339" s="6">
        <f t="shared" si="28"/>
        <v>3</v>
      </c>
      <c r="V339" s="5">
        <f t="shared" si="29"/>
        <v>381</v>
      </c>
      <c r="W339" s="5"/>
    </row>
    <row r="340" spans="1:23">
      <c r="A340" s="5">
        <v>338</v>
      </c>
      <c r="B340" s="5" t="s">
        <v>73</v>
      </c>
      <c r="C340" s="5" t="s">
        <v>25</v>
      </c>
      <c r="D340" s="5" t="s">
        <v>41</v>
      </c>
      <c r="E340" s="5" t="s">
        <v>57</v>
      </c>
      <c r="F340" s="5" t="s">
        <v>118</v>
      </c>
      <c r="G340" s="5" t="s">
        <v>127</v>
      </c>
      <c r="H340" s="5" t="s">
        <v>128</v>
      </c>
      <c r="I340" s="5" t="s">
        <v>29</v>
      </c>
      <c r="J340" s="5" t="s">
        <v>29</v>
      </c>
      <c r="K340" s="5" t="s">
        <v>29</v>
      </c>
      <c r="L340" s="5" t="s">
        <v>29</v>
      </c>
      <c r="M340" s="5" t="s">
        <v>29</v>
      </c>
      <c r="N340" s="12">
        <f>VLOOKUP(A340,'[1]Length adjustment - UNK'!$A$2:$F$519,6,FALSE)</f>
        <v>101.06770188207965</v>
      </c>
      <c r="O340" s="12">
        <v>2.5052192149999999</v>
      </c>
      <c r="P340" s="5">
        <v>2.5</v>
      </c>
      <c r="Q340" s="12">
        <f t="shared" si="25"/>
        <v>-2.0876859999998665E-3</v>
      </c>
      <c r="R340" s="5" t="s">
        <v>30</v>
      </c>
      <c r="S340" s="6" t="str">
        <f t="shared" si="26"/>
        <v>Yes</v>
      </c>
      <c r="T340" s="7">
        <f t="shared" si="27"/>
        <v>24.787535170463805</v>
      </c>
      <c r="U340" s="6">
        <f t="shared" si="28"/>
        <v>2</v>
      </c>
      <c r="V340" s="5">
        <f t="shared" si="29"/>
        <v>442</v>
      </c>
      <c r="W340" s="5"/>
    </row>
    <row r="341" spans="1:23">
      <c r="A341" s="5">
        <v>339</v>
      </c>
      <c r="B341" s="5" t="s">
        <v>73</v>
      </c>
      <c r="C341" s="5" t="s">
        <v>25</v>
      </c>
      <c r="D341" s="5" t="s">
        <v>41</v>
      </c>
      <c r="E341" s="5" t="s">
        <v>57</v>
      </c>
      <c r="F341" s="5" t="s">
        <v>118</v>
      </c>
      <c r="G341" s="5" t="s">
        <v>127</v>
      </c>
      <c r="H341" s="5" t="s">
        <v>116</v>
      </c>
      <c r="I341" s="5" t="s">
        <v>29</v>
      </c>
      <c r="J341" s="5" t="s">
        <v>29</v>
      </c>
      <c r="K341" s="5" t="s">
        <v>29</v>
      </c>
      <c r="L341" s="5" t="s">
        <v>29</v>
      </c>
      <c r="M341" s="5" t="s">
        <v>29</v>
      </c>
      <c r="N341" s="12">
        <f>VLOOKUP(A341,'[1]Length adjustment - UNK'!$A$2:$F$519,6,FALSE)</f>
        <v>148.37483580773059</v>
      </c>
      <c r="O341" s="12">
        <v>3.0271398860000001</v>
      </c>
      <c r="P341" s="5">
        <v>2.5</v>
      </c>
      <c r="Q341" s="12">
        <f t="shared" si="25"/>
        <v>-0.21085595439999993</v>
      </c>
      <c r="R341" s="5" t="s">
        <v>30</v>
      </c>
      <c r="S341" s="6" t="str">
        <f t="shared" si="26"/>
        <v>Yes</v>
      </c>
      <c r="T341" s="7">
        <f t="shared" si="27"/>
        <v>20.40197631573238</v>
      </c>
      <c r="U341" s="6">
        <f t="shared" si="28"/>
        <v>2</v>
      </c>
      <c r="V341" s="5">
        <f t="shared" si="29"/>
        <v>464</v>
      </c>
      <c r="W341" s="5"/>
    </row>
    <row r="342" spans="1:23">
      <c r="A342" s="5">
        <v>340</v>
      </c>
      <c r="B342" s="5" t="s">
        <v>73</v>
      </c>
      <c r="C342" s="5" t="s">
        <v>25</v>
      </c>
      <c r="D342" s="5" t="s">
        <v>41</v>
      </c>
      <c r="E342" s="5" t="s">
        <v>57</v>
      </c>
      <c r="F342" s="5" t="s">
        <v>118</v>
      </c>
      <c r="G342" s="5" t="s">
        <v>127</v>
      </c>
      <c r="H342" s="5" t="s">
        <v>117</v>
      </c>
      <c r="I342" s="5" t="s">
        <v>29</v>
      </c>
      <c r="J342" s="5" t="s">
        <v>29</v>
      </c>
      <c r="K342" s="5" t="s">
        <v>29</v>
      </c>
      <c r="L342" s="5" t="s">
        <v>29</v>
      </c>
      <c r="M342" s="5" t="s">
        <v>29</v>
      </c>
      <c r="N342" s="12">
        <f>VLOOKUP(A342,'[1]Length adjustment - UNK'!$A$2:$F$519,6,FALSE)</f>
        <v>119.091136178174</v>
      </c>
      <c r="O342" s="12">
        <v>2.3486430149999999</v>
      </c>
      <c r="P342" s="5">
        <v>2.5</v>
      </c>
      <c r="Q342" s="12">
        <f t="shared" si="25"/>
        <v>6.0542794000000066E-2</v>
      </c>
      <c r="R342" s="5" t="s">
        <v>30</v>
      </c>
      <c r="S342" s="6" t="str">
        <f t="shared" si="26"/>
        <v>Yes</v>
      </c>
      <c r="T342" s="7">
        <f t="shared" si="27"/>
        <v>19.721392291414205</v>
      </c>
      <c r="U342" s="6">
        <f t="shared" si="28"/>
        <v>2</v>
      </c>
      <c r="V342" s="5">
        <f t="shared" si="29"/>
        <v>469</v>
      </c>
      <c r="W342" s="5"/>
    </row>
    <row r="343" spans="1:23">
      <c r="A343" s="5">
        <v>341</v>
      </c>
      <c r="B343" s="5" t="s">
        <v>73</v>
      </c>
      <c r="C343" s="5" t="s">
        <v>25</v>
      </c>
      <c r="D343" s="5" t="s">
        <v>41</v>
      </c>
      <c r="E343" s="5" t="s">
        <v>57</v>
      </c>
      <c r="F343" s="5" t="s">
        <v>134</v>
      </c>
      <c r="G343" s="5" t="s">
        <v>135</v>
      </c>
      <c r="H343" s="5" t="s">
        <v>29</v>
      </c>
      <c r="I343" s="5" t="s">
        <v>29</v>
      </c>
      <c r="J343" s="5" t="s">
        <v>29</v>
      </c>
      <c r="K343" s="5" t="s">
        <v>29</v>
      </c>
      <c r="L343" s="5" t="s">
        <v>29</v>
      </c>
      <c r="M343" s="5" t="s">
        <v>29</v>
      </c>
      <c r="N343" s="12">
        <f>VLOOKUP(A343,'[1]Length adjustment - UNK'!$A$2:$F$519,6,FALSE)</f>
        <v>77.25611768007964</v>
      </c>
      <c r="O343" s="12">
        <v>1.8267223450000001</v>
      </c>
      <c r="P343" s="5">
        <v>2.5</v>
      </c>
      <c r="Q343" s="12">
        <f t="shared" si="25"/>
        <v>0.26931106199999999</v>
      </c>
      <c r="R343" s="5" t="s">
        <v>30</v>
      </c>
      <c r="S343" s="6" t="str">
        <f t="shared" si="26"/>
        <v>Yes</v>
      </c>
      <c r="T343" s="7">
        <f t="shared" si="27"/>
        <v>23.645018671071757</v>
      </c>
      <c r="U343" s="6">
        <f t="shared" si="28"/>
        <v>2</v>
      </c>
      <c r="V343" s="5">
        <f t="shared" si="29"/>
        <v>449</v>
      </c>
      <c r="W343" s="5"/>
    </row>
    <row r="344" spans="1:23">
      <c r="A344" s="5">
        <v>342</v>
      </c>
      <c r="B344" s="5" t="s">
        <v>73</v>
      </c>
      <c r="C344" s="5" t="s">
        <v>25</v>
      </c>
      <c r="D344" s="5" t="s">
        <v>41</v>
      </c>
      <c r="E344" s="5" t="s">
        <v>57</v>
      </c>
      <c r="F344" s="5" t="s">
        <v>134</v>
      </c>
      <c r="G344" s="5" t="s">
        <v>153</v>
      </c>
      <c r="H344" s="5" t="s">
        <v>29</v>
      </c>
      <c r="I344" s="5" t="s">
        <v>29</v>
      </c>
      <c r="J344" s="5" t="s">
        <v>29</v>
      </c>
      <c r="K344" s="5" t="s">
        <v>29</v>
      </c>
      <c r="L344" s="5" t="s">
        <v>29</v>
      </c>
      <c r="M344" s="5" t="s">
        <v>29</v>
      </c>
      <c r="N344" s="12">
        <f>VLOOKUP(A344,'[1]Length adjustment - UNK'!$A$2:$F$519,6,FALSE)</f>
        <v>101.63214868291908</v>
      </c>
      <c r="O344" s="12">
        <v>2.0354906129999999</v>
      </c>
      <c r="P344" s="5">
        <v>2.5</v>
      </c>
      <c r="Q344" s="12">
        <f t="shared" si="25"/>
        <v>0.1858037548</v>
      </c>
      <c r="R344" s="5" t="s">
        <v>30</v>
      </c>
      <c r="S344" s="6" t="str">
        <f t="shared" si="26"/>
        <v>Yes</v>
      </c>
      <c r="T344" s="7">
        <f t="shared" si="27"/>
        <v>20.028019080365041</v>
      </c>
      <c r="U344" s="6">
        <f t="shared" si="28"/>
        <v>2</v>
      </c>
      <c r="V344" s="5">
        <f t="shared" si="29"/>
        <v>467</v>
      </c>
      <c r="W344" s="5"/>
    </row>
    <row r="345" spans="1:23">
      <c r="A345" s="5">
        <v>343</v>
      </c>
      <c r="B345" s="5" t="s">
        <v>73</v>
      </c>
      <c r="C345" s="5" t="s">
        <v>25</v>
      </c>
      <c r="D345" s="5" t="s">
        <v>42</v>
      </c>
      <c r="E345" s="5" t="s">
        <v>43</v>
      </c>
      <c r="F345" s="5" t="s">
        <v>69</v>
      </c>
      <c r="G345" s="5" t="s">
        <v>81</v>
      </c>
      <c r="H345" s="5" t="s">
        <v>29</v>
      </c>
      <c r="I345" s="5" t="s">
        <v>29</v>
      </c>
      <c r="J345" s="5" t="s">
        <v>29</v>
      </c>
      <c r="K345" s="5" t="s">
        <v>29</v>
      </c>
      <c r="L345" s="5" t="s">
        <v>29</v>
      </c>
      <c r="M345" s="5" t="s">
        <v>29</v>
      </c>
      <c r="N345" s="12">
        <f>VLOOKUP(A345,'[1]Length adjustment - UNK'!$A$2:$F$519,6,FALSE)</f>
        <v>13.617511373728757</v>
      </c>
      <c r="O345" s="12">
        <v>2.661795417</v>
      </c>
      <c r="P345" s="5">
        <v>2.5</v>
      </c>
      <c r="Q345" s="12">
        <f t="shared" si="25"/>
        <v>-6.4718166800000088E-2</v>
      </c>
      <c r="R345" s="5" t="s">
        <v>30</v>
      </c>
      <c r="S345" s="6" t="str">
        <f t="shared" si="26"/>
        <v>Yes</v>
      </c>
      <c r="T345" s="7">
        <f t="shared" si="27"/>
        <v>195.4685657274502</v>
      </c>
      <c r="U345" s="6">
        <f t="shared" si="28"/>
        <v>5</v>
      </c>
      <c r="V345" s="5">
        <f t="shared" si="29"/>
        <v>65</v>
      </c>
      <c r="W345" s="5"/>
    </row>
    <row r="346" spans="1:23">
      <c r="A346" s="5">
        <v>344</v>
      </c>
      <c r="B346" s="5" t="s">
        <v>73</v>
      </c>
      <c r="C346" s="5" t="s">
        <v>25</v>
      </c>
      <c r="D346" s="5" t="s">
        <v>42</v>
      </c>
      <c r="E346" s="5" t="s">
        <v>43</v>
      </c>
      <c r="F346" s="5" t="s">
        <v>69</v>
      </c>
      <c r="G346" s="5" t="s">
        <v>89</v>
      </c>
      <c r="H346" s="5" t="s">
        <v>147</v>
      </c>
      <c r="I346" s="5" t="s">
        <v>29</v>
      </c>
      <c r="J346" s="5" t="s">
        <v>29</v>
      </c>
      <c r="K346" s="5" t="s">
        <v>29</v>
      </c>
      <c r="L346" s="5" t="s">
        <v>29</v>
      </c>
      <c r="M346" s="5" t="s">
        <v>29</v>
      </c>
      <c r="N346" s="12">
        <f>VLOOKUP(A346,'[1]Length adjustment - UNK'!$A$2:$F$519,6,FALSE)</f>
        <v>20.221737070876664</v>
      </c>
      <c r="O346" s="12">
        <v>1.409185809</v>
      </c>
      <c r="P346" s="5">
        <v>2.5</v>
      </c>
      <c r="Q346" s="12">
        <f t="shared" si="25"/>
        <v>0.43632567639999997</v>
      </c>
      <c r="R346" s="5" t="s">
        <v>30</v>
      </c>
      <c r="S346" s="6" t="str">
        <f t="shared" si="26"/>
        <v>Yes</v>
      </c>
      <c r="T346" s="7">
        <f t="shared" si="27"/>
        <v>69.686684386254271</v>
      </c>
      <c r="U346" s="6">
        <f t="shared" si="28"/>
        <v>4</v>
      </c>
      <c r="V346" s="5">
        <f t="shared" si="29"/>
        <v>220</v>
      </c>
      <c r="W346" s="5"/>
    </row>
    <row r="347" spans="1:23">
      <c r="A347" s="5">
        <v>345</v>
      </c>
      <c r="B347" s="5" t="s">
        <v>73</v>
      </c>
      <c r="C347" s="5" t="s">
        <v>25</v>
      </c>
      <c r="D347" s="5" t="s">
        <v>42</v>
      </c>
      <c r="E347" s="5" t="s">
        <v>43</v>
      </c>
      <c r="F347" s="5" t="s">
        <v>69</v>
      </c>
      <c r="G347" s="5" t="s">
        <v>89</v>
      </c>
      <c r="H347" s="5" t="s">
        <v>86</v>
      </c>
      <c r="I347" s="5" t="s">
        <v>152</v>
      </c>
      <c r="J347" s="5" t="s">
        <v>29</v>
      </c>
      <c r="K347" s="5" t="s">
        <v>29</v>
      </c>
      <c r="L347" s="5" t="s">
        <v>29</v>
      </c>
      <c r="M347" s="5" t="s">
        <v>29</v>
      </c>
      <c r="N347" s="12">
        <f>VLOOKUP(A347,'[1]Length adjustment - UNK'!$A$2:$F$519,6,FALSE)</f>
        <v>66.809814509816846</v>
      </c>
      <c r="O347" s="12">
        <v>2.1920668139999999</v>
      </c>
      <c r="P347" s="5">
        <v>2.5</v>
      </c>
      <c r="Q347" s="12">
        <f t="shared" si="25"/>
        <v>0.12317327440000003</v>
      </c>
      <c r="R347" s="5" t="s">
        <v>30</v>
      </c>
      <c r="S347" s="6" t="str">
        <f t="shared" si="26"/>
        <v>Yes</v>
      </c>
      <c r="T347" s="7">
        <f t="shared" si="27"/>
        <v>32.810550816271217</v>
      </c>
      <c r="U347" s="6">
        <f t="shared" si="28"/>
        <v>3</v>
      </c>
      <c r="V347" s="5">
        <f t="shared" si="29"/>
        <v>391</v>
      </c>
      <c r="W347" s="5"/>
    </row>
    <row r="348" spans="1:23">
      <c r="A348" s="5">
        <v>346</v>
      </c>
      <c r="B348" s="5" t="s">
        <v>73</v>
      </c>
      <c r="C348" s="5" t="s">
        <v>25</v>
      </c>
      <c r="D348" s="5" t="s">
        <v>42</v>
      </c>
      <c r="E348" s="5" t="s">
        <v>43</v>
      </c>
      <c r="F348" s="5" t="s">
        <v>69</v>
      </c>
      <c r="G348" s="5" t="s">
        <v>89</v>
      </c>
      <c r="H348" s="5" t="s">
        <v>86</v>
      </c>
      <c r="I348" s="5" t="s">
        <v>84</v>
      </c>
      <c r="J348" s="5" t="s">
        <v>29</v>
      </c>
      <c r="K348" s="5" t="s">
        <v>29</v>
      </c>
      <c r="L348" s="5" t="s">
        <v>29</v>
      </c>
      <c r="M348" s="5" t="s">
        <v>29</v>
      </c>
      <c r="N348" s="12">
        <f>VLOOKUP(A348,'[1]Length adjustment - UNK'!$A$2:$F$519,6,FALSE)</f>
        <v>26.405522450263454</v>
      </c>
      <c r="O348" s="12">
        <v>1.7223382110000001</v>
      </c>
      <c r="P348" s="5">
        <v>2.5</v>
      </c>
      <c r="Q348" s="12">
        <f t="shared" si="25"/>
        <v>0.31106471559999993</v>
      </c>
      <c r="R348" s="5" t="s">
        <v>30</v>
      </c>
      <c r="S348" s="6" t="str">
        <f t="shared" si="26"/>
        <v>Yes</v>
      </c>
      <c r="T348" s="7">
        <f t="shared" si="27"/>
        <v>65.226439440618449</v>
      </c>
      <c r="U348" s="6">
        <f t="shared" si="28"/>
        <v>4</v>
      </c>
      <c r="V348" s="5">
        <f t="shared" si="29"/>
        <v>246</v>
      </c>
      <c r="W348" s="5"/>
    </row>
    <row r="349" spans="1:23">
      <c r="A349" s="5">
        <v>347</v>
      </c>
      <c r="B349" s="5" t="s">
        <v>73</v>
      </c>
      <c r="C349" s="5" t="s">
        <v>25</v>
      </c>
      <c r="D349" s="5" t="s">
        <v>42</v>
      </c>
      <c r="E349" s="5" t="s">
        <v>43</v>
      </c>
      <c r="F349" s="5" t="s">
        <v>118</v>
      </c>
      <c r="G349" s="5" t="s">
        <v>119</v>
      </c>
      <c r="H349" s="5" t="s">
        <v>74</v>
      </c>
      <c r="I349" s="5" t="s">
        <v>132</v>
      </c>
      <c r="J349" s="5" t="s">
        <v>29</v>
      </c>
      <c r="K349" s="5" t="s">
        <v>29</v>
      </c>
      <c r="L349" s="5" t="s">
        <v>29</v>
      </c>
      <c r="M349" s="5" t="s">
        <v>29</v>
      </c>
      <c r="N349" s="12">
        <f>VLOOKUP(A349,'[1]Length adjustment - UNK'!$A$2:$F$519,6,FALSE)</f>
        <v>27.663357106982826</v>
      </c>
      <c r="O349" s="12">
        <v>1.252609608</v>
      </c>
      <c r="P349" s="5">
        <v>2.5</v>
      </c>
      <c r="Q349" s="12">
        <f t="shared" si="25"/>
        <v>0.49895615680000005</v>
      </c>
      <c r="R349" s="5" t="s">
        <v>30</v>
      </c>
      <c r="S349" s="6" t="str">
        <f t="shared" si="26"/>
        <v>Yes</v>
      </c>
      <c r="T349" s="7">
        <f t="shared" si="27"/>
        <v>45.280462640733305</v>
      </c>
      <c r="U349" s="6">
        <f t="shared" si="28"/>
        <v>3</v>
      </c>
      <c r="V349" s="5">
        <f t="shared" si="29"/>
        <v>321</v>
      </c>
      <c r="W349" s="5"/>
    </row>
    <row r="350" spans="1:23">
      <c r="A350" s="5">
        <v>348</v>
      </c>
      <c r="B350" s="5" t="s">
        <v>73</v>
      </c>
      <c r="C350" s="5" t="s">
        <v>25</v>
      </c>
      <c r="D350" s="5" t="s">
        <v>42</v>
      </c>
      <c r="E350" s="5" t="s">
        <v>43</v>
      </c>
      <c r="F350" s="5" t="s">
        <v>118</v>
      </c>
      <c r="G350" s="5" t="s">
        <v>119</v>
      </c>
      <c r="H350" s="5" t="s">
        <v>74</v>
      </c>
      <c r="I350" s="5" t="s">
        <v>148</v>
      </c>
      <c r="J350" s="5" t="s">
        <v>29</v>
      </c>
      <c r="K350" s="5" t="s">
        <v>29</v>
      </c>
      <c r="L350" s="5" t="s">
        <v>29</v>
      </c>
      <c r="M350" s="5" t="s">
        <v>29</v>
      </c>
      <c r="N350" s="12">
        <f>VLOOKUP(A350,'[1]Length adjustment - UNK'!$A$2:$F$519,6,FALSE)</f>
        <v>50.611327511898182</v>
      </c>
      <c r="O350" s="12">
        <v>3.28810022</v>
      </c>
      <c r="P350" s="5">
        <v>2.5</v>
      </c>
      <c r="Q350" s="12">
        <f t="shared" si="25"/>
        <v>-0.31524008799999992</v>
      </c>
      <c r="R350" s="5" t="s">
        <v>30</v>
      </c>
      <c r="S350" s="6" t="str">
        <f t="shared" si="26"/>
        <v>Yes</v>
      </c>
      <c r="T350" s="7">
        <f t="shared" si="27"/>
        <v>64.967673871565665</v>
      </c>
      <c r="U350" s="6">
        <f t="shared" si="28"/>
        <v>4</v>
      </c>
      <c r="V350" s="5">
        <f t="shared" si="29"/>
        <v>248</v>
      </c>
      <c r="W350" s="5"/>
    </row>
    <row r="351" spans="1:23">
      <c r="A351" s="5">
        <v>349</v>
      </c>
      <c r="B351" s="5" t="s">
        <v>73</v>
      </c>
      <c r="C351" s="5" t="s">
        <v>25</v>
      </c>
      <c r="D351" s="5" t="s">
        <v>42</v>
      </c>
      <c r="E351" s="5" t="s">
        <v>43</v>
      </c>
      <c r="F351" s="5" t="s">
        <v>118</v>
      </c>
      <c r="G351" s="5" t="s">
        <v>119</v>
      </c>
      <c r="H351" s="5" t="s">
        <v>165</v>
      </c>
      <c r="I351" s="5" t="s">
        <v>104</v>
      </c>
      <c r="J351" s="5" t="s">
        <v>29</v>
      </c>
      <c r="K351" s="5" t="s">
        <v>29</v>
      </c>
      <c r="L351" s="5" t="s">
        <v>29</v>
      </c>
      <c r="M351" s="5" t="s">
        <v>29</v>
      </c>
      <c r="N351" s="12">
        <f>VLOOKUP(A351,'[1]Length adjustment - UNK'!$A$2:$F$519,6,FALSE)</f>
        <v>45.302402362741034</v>
      </c>
      <c r="O351" s="12">
        <v>1.461377876</v>
      </c>
      <c r="P351" s="5">
        <v>2.5</v>
      </c>
      <c r="Q351" s="12">
        <f t="shared" si="25"/>
        <v>0.41544884959999995</v>
      </c>
      <c r="R351" s="5" t="s">
        <v>30</v>
      </c>
      <c r="S351" s="6" t="str">
        <f t="shared" si="26"/>
        <v>Yes</v>
      </c>
      <c r="T351" s="7">
        <f t="shared" si="27"/>
        <v>32.258286531884018</v>
      </c>
      <c r="U351" s="6">
        <f t="shared" si="28"/>
        <v>3</v>
      </c>
      <c r="V351" s="5">
        <f t="shared" si="29"/>
        <v>395</v>
      </c>
      <c r="W351" s="5"/>
    </row>
    <row r="352" spans="1:23">
      <c r="A352" s="5">
        <v>350</v>
      </c>
      <c r="B352" s="5" t="s">
        <v>73</v>
      </c>
      <c r="C352" s="5" t="s">
        <v>25</v>
      </c>
      <c r="D352" s="5" t="s">
        <v>42</v>
      </c>
      <c r="E352" s="5" t="s">
        <v>43</v>
      </c>
      <c r="F352" s="5" t="s">
        <v>118</v>
      </c>
      <c r="G352" s="5" t="s">
        <v>119</v>
      </c>
      <c r="H352" s="5" t="s">
        <v>165</v>
      </c>
      <c r="I352" s="5" t="s">
        <v>125</v>
      </c>
      <c r="J352" s="5" t="s">
        <v>29</v>
      </c>
      <c r="K352" s="5" t="s">
        <v>29</v>
      </c>
      <c r="L352" s="5" t="s">
        <v>29</v>
      </c>
      <c r="M352" s="5" t="s">
        <v>29</v>
      </c>
      <c r="N352" s="12">
        <f>VLOOKUP(A352,'[1]Length adjustment - UNK'!$A$2:$F$519,6,FALSE)</f>
        <v>62.70560902698621</v>
      </c>
      <c r="O352" s="12">
        <v>2.0876826790000003</v>
      </c>
      <c r="P352" s="5">
        <v>2.5</v>
      </c>
      <c r="Q352" s="12">
        <f t="shared" si="25"/>
        <v>0.16492692839999989</v>
      </c>
      <c r="R352" s="5" t="s">
        <v>30</v>
      </c>
      <c r="S352" s="6" t="str">
        <f t="shared" si="26"/>
        <v>Yes</v>
      </c>
      <c r="T352" s="7">
        <f t="shared" si="27"/>
        <v>33.293396099566429</v>
      </c>
      <c r="U352" s="6">
        <f t="shared" si="28"/>
        <v>3</v>
      </c>
      <c r="V352" s="5">
        <f t="shared" si="29"/>
        <v>389</v>
      </c>
      <c r="W352" s="5"/>
    </row>
    <row r="353" spans="1:23">
      <c r="A353" s="5">
        <v>351</v>
      </c>
      <c r="B353" s="5" t="s">
        <v>73</v>
      </c>
      <c r="C353" s="5" t="s">
        <v>25</v>
      </c>
      <c r="D353" s="5" t="s">
        <v>42</v>
      </c>
      <c r="E353" s="5" t="s">
        <v>43</v>
      </c>
      <c r="F353" s="5" t="s">
        <v>118</v>
      </c>
      <c r="G353" s="5" t="s">
        <v>119</v>
      </c>
      <c r="H353" s="5" t="s">
        <v>165</v>
      </c>
      <c r="I353" s="5" t="s">
        <v>76</v>
      </c>
      <c r="J353" s="5" t="s">
        <v>29</v>
      </c>
      <c r="K353" s="5" t="s">
        <v>29</v>
      </c>
      <c r="L353" s="5" t="s">
        <v>29</v>
      </c>
      <c r="M353" s="5" t="s">
        <v>29</v>
      </c>
      <c r="N353" s="12">
        <f>VLOOKUP(A353,'[1]Length adjustment - UNK'!$A$2:$F$519,6,FALSE)</f>
        <v>51.108968331949164</v>
      </c>
      <c r="O353" s="12">
        <v>1.617954077</v>
      </c>
      <c r="P353" s="5">
        <v>2.5</v>
      </c>
      <c r="Q353" s="12">
        <f t="shared" si="25"/>
        <v>0.35281836919999998</v>
      </c>
      <c r="R353" s="5" t="s">
        <v>30</v>
      </c>
      <c r="S353" s="6" t="str">
        <f t="shared" si="26"/>
        <v>Yes</v>
      </c>
      <c r="T353" s="7">
        <f t="shared" si="27"/>
        <v>31.65695042974653</v>
      </c>
      <c r="U353" s="6">
        <f t="shared" si="28"/>
        <v>3</v>
      </c>
      <c r="V353" s="5">
        <f t="shared" si="29"/>
        <v>400</v>
      </c>
      <c r="W353" s="5"/>
    </row>
    <row r="354" spans="1:23">
      <c r="A354" s="5">
        <v>352</v>
      </c>
      <c r="B354" s="5" t="s">
        <v>73</v>
      </c>
      <c r="C354" s="5" t="s">
        <v>25</v>
      </c>
      <c r="D354" s="5" t="s">
        <v>42</v>
      </c>
      <c r="E354" s="5" t="s">
        <v>43</v>
      </c>
      <c r="F354" s="5" t="s">
        <v>118</v>
      </c>
      <c r="G354" s="5" t="s">
        <v>119</v>
      </c>
      <c r="H354" s="5" t="s">
        <v>140</v>
      </c>
      <c r="I354" s="5" t="s">
        <v>29</v>
      </c>
      <c r="J354" s="5" t="s">
        <v>29</v>
      </c>
      <c r="K354" s="5" t="s">
        <v>29</v>
      </c>
      <c r="L354" s="5" t="s">
        <v>29</v>
      </c>
      <c r="M354" s="5" t="s">
        <v>29</v>
      </c>
      <c r="N354" s="12">
        <f>VLOOKUP(A354,'[1]Length adjustment - UNK'!$A$2:$F$519,6,FALSE)</f>
        <v>109.86481034733865</v>
      </c>
      <c r="O354" s="12">
        <v>3.1315240190000004</v>
      </c>
      <c r="P354" s="5">
        <v>2.5</v>
      </c>
      <c r="Q354" s="12">
        <f t="shared" si="25"/>
        <v>-0.25260960760000017</v>
      </c>
      <c r="R354" s="5" t="s">
        <v>30</v>
      </c>
      <c r="S354" s="6" t="str">
        <f t="shared" si="26"/>
        <v>Yes</v>
      </c>
      <c r="T354" s="7">
        <f t="shared" si="27"/>
        <v>28.503430799176343</v>
      </c>
      <c r="U354" s="6">
        <f t="shared" si="28"/>
        <v>3</v>
      </c>
      <c r="V354" s="5">
        <f t="shared" si="29"/>
        <v>417</v>
      </c>
      <c r="W354" s="5"/>
    </row>
    <row r="355" spans="1:23">
      <c r="A355" s="5">
        <v>353</v>
      </c>
      <c r="B355" s="5" t="s">
        <v>73</v>
      </c>
      <c r="C355" s="5" t="s">
        <v>25</v>
      </c>
      <c r="D355" s="5" t="s">
        <v>42</v>
      </c>
      <c r="E355" s="5" t="s">
        <v>43</v>
      </c>
      <c r="F355" s="5" t="s">
        <v>118</v>
      </c>
      <c r="G355" s="5" t="s">
        <v>127</v>
      </c>
      <c r="H355" s="5" t="s">
        <v>128</v>
      </c>
      <c r="I355" s="5" t="s">
        <v>29</v>
      </c>
      <c r="J355" s="5" t="s">
        <v>29</v>
      </c>
      <c r="K355" s="5" t="s">
        <v>29</v>
      </c>
      <c r="L355" s="5" t="s">
        <v>29</v>
      </c>
      <c r="M355" s="5" t="s">
        <v>29</v>
      </c>
      <c r="N355" s="12">
        <f>VLOOKUP(A355,'[1]Length adjustment - UNK'!$A$2:$F$519,6,FALSE)</f>
        <v>59.467100306981202</v>
      </c>
      <c r="O355" s="12">
        <v>1.409185809</v>
      </c>
      <c r="P355" s="5">
        <v>2.5</v>
      </c>
      <c r="Q355" s="12">
        <f t="shared" si="25"/>
        <v>0.43632567639999997</v>
      </c>
      <c r="R355" s="5" t="s">
        <v>30</v>
      </c>
      <c r="S355" s="6" t="str">
        <f t="shared" si="26"/>
        <v>Yes</v>
      </c>
      <c r="T355" s="7">
        <f t="shared" si="27"/>
        <v>23.696897977629611</v>
      </c>
      <c r="U355" s="6">
        <f t="shared" si="28"/>
        <v>2</v>
      </c>
      <c r="V355" s="5">
        <f t="shared" si="29"/>
        <v>448</v>
      </c>
      <c r="W355" s="5"/>
    </row>
    <row r="356" spans="1:23">
      <c r="A356" s="5">
        <v>354</v>
      </c>
      <c r="B356" s="5" t="s">
        <v>73</v>
      </c>
      <c r="C356" s="5" t="s">
        <v>25</v>
      </c>
      <c r="D356" s="5" t="s">
        <v>42</v>
      </c>
      <c r="E356" s="5" t="s">
        <v>43</v>
      </c>
      <c r="F356" s="5" t="s">
        <v>118</v>
      </c>
      <c r="G356" s="5" t="s">
        <v>127</v>
      </c>
      <c r="H356" s="5" t="s">
        <v>140</v>
      </c>
      <c r="I356" s="5" t="s">
        <v>29</v>
      </c>
      <c r="J356" s="5" t="s">
        <v>29</v>
      </c>
      <c r="K356" s="5" t="s">
        <v>29</v>
      </c>
      <c r="L356" s="5" t="s">
        <v>29</v>
      </c>
      <c r="M356" s="5" t="s">
        <v>29</v>
      </c>
      <c r="N356" s="12">
        <f>VLOOKUP(A356,'[1]Length adjustment - UNK'!$A$2:$F$519,6,FALSE)</f>
        <v>130.81035652514163</v>
      </c>
      <c r="O356" s="12">
        <v>2.766179551</v>
      </c>
      <c r="P356" s="5">
        <v>2.5</v>
      </c>
      <c r="Q356" s="12">
        <f t="shared" si="25"/>
        <v>-0.10647182039999992</v>
      </c>
      <c r="R356" s="5" t="s">
        <v>30</v>
      </c>
      <c r="S356" s="6" t="str">
        <f t="shared" si="26"/>
        <v>Yes</v>
      </c>
      <c r="T356" s="7">
        <f t="shared" si="27"/>
        <v>21.146487361406606</v>
      </c>
      <c r="U356" s="6">
        <f t="shared" si="28"/>
        <v>2</v>
      </c>
      <c r="V356" s="5">
        <f t="shared" si="29"/>
        <v>461</v>
      </c>
      <c r="W356" s="5"/>
    </row>
    <row r="357" spans="1:23">
      <c r="A357" s="5">
        <v>355</v>
      </c>
      <c r="B357" s="5" t="s">
        <v>73</v>
      </c>
      <c r="C357" s="5" t="s">
        <v>25</v>
      </c>
      <c r="D357" s="5" t="s">
        <v>42</v>
      </c>
      <c r="E357" s="5" t="s">
        <v>43</v>
      </c>
      <c r="F357" s="5" t="s">
        <v>134</v>
      </c>
      <c r="G357" s="5" t="s">
        <v>29</v>
      </c>
      <c r="H357" s="5" t="s">
        <v>29</v>
      </c>
      <c r="I357" s="5" t="s">
        <v>29</v>
      </c>
      <c r="J357" s="5" t="s">
        <v>29</v>
      </c>
      <c r="K357" s="5" t="s">
        <v>29</v>
      </c>
      <c r="L357" s="5" t="s">
        <v>29</v>
      </c>
      <c r="M357" s="5" t="s">
        <v>29</v>
      </c>
      <c r="N357" s="12">
        <f>VLOOKUP(A357,'[1]Length adjustment - UNK'!$A$2:$F$519,6,FALSE)</f>
        <v>81.815239884274405</v>
      </c>
      <c r="O357" s="12">
        <v>1.461377876</v>
      </c>
      <c r="P357" s="5">
        <v>2.5</v>
      </c>
      <c r="Q357" s="12">
        <f t="shared" si="25"/>
        <v>0.41544884959999995</v>
      </c>
      <c r="R357" s="5" t="s">
        <v>30</v>
      </c>
      <c r="S357" s="6" t="str">
        <f t="shared" si="26"/>
        <v>Yes</v>
      </c>
      <c r="T357" s="7">
        <f t="shared" si="27"/>
        <v>17.861927411898836</v>
      </c>
      <c r="U357" s="6">
        <f t="shared" si="28"/>
        <v>2</v>
      </c>
      <c r="V357" s="5">
        <f t="shared" si="29"/>
        <v>474</v>
      </c>
      <c r="W357" s="5"/>
    </row>
    <row r="358" spans="1:23">
      <c r="A358" s="5">
        <v>356</v>
      </c>
      <c r="B358" s="5" t="s">
        <v>73</v>
      </c>
      <c r="C358" s="5" t="s">
        <v>25</v>
      </c>
      <c r="D358" s="5" t="s">
        <v>42</v>
      </c>
      <c r="E358" s="5" t="s">
        <v>166</v>
      </c>
      <c r="F358" s="5" t="s">
        <v>69</v>
      </c>
      <c r="G358" s="5" t="s">
        <v>81</v>
      </c>
      <c r="H358" s="5" t="s">
        <v>29</v>
      </c>
      <c r="I358" s="5" t="s">
        <v>29</v>
      </c>
      <c r="J358" s="5" t="s">
        <v>29</v>
      </c>
      <c r="K358" s="5" t="s">
        <v>29</v>
      </c>
      <c r="L358" s="5" t="s">
        <v>29</v>
      </c>
      <c r="M358" s="5" t="s">
        <v>29</v>
      </c>
      <c r="N358" s="12">
        <f>VLOOKUP(A358,'[1]Length adjustment - UNK'!$A$2:$F$519,6,FALSE)</f>
        <v>9.6841623602554794</v>
      </c>
      <c r="O358" s="12">
        <v>1.8267223440000002</v>
      </c>
      <c r="P358" s="5">
        <v>2.5</v>
      </c>
      <c r="Q358" s="12">
        <f t="shared" si="25"/>
        <v>0.26931106239999991</v>
      </c>
      <c r="R358" s="5" t="s">
        <v>30</v>
      </c>
      <c r="S358" s="6" t="str">
        <f t="shared" si="26"/>
        <v>Yes</v>
      </c>
      <c r="T358" s="7">
        <f t="shared" si="27"/>
        <v>188.62987587826947</v>
      </c>
      <c r="U358" s="6">
        <f t="shared" si="28"/>
        <v>5</v>
      </c>
      <c r="V358" s="5">
        <f t="shared" si="29"/>
        <v>68</v>
      </c>
      <c r="W358" s="5"/>
    </row>
    <row r="359" spans="1:23">
      <c r="A359" s="5">
        <v>357</v>
      </c>
      <c r="B359" s="5" t="s">
        <v>73</v>
      </c>
      <c r="C359" s="5" t="s">
        <v>25</v>
      </c>
      <c r="D359" s="5" t="s">
        <v>42</v>
      </c>
      <c r="E359" s="5" t="s">
        <v>166</v>
      </c>
      <c r="F359" s="5" t="s">
        <v>69</v>
      </c>
      <c r="G359" s="5" t="s">
        <v>89</v>
      </c>
      <c r="H359" s="5" t="s">
        <v>147</v>
      </c>
      <c r="I359" s="5" t="s">
        <v>29</v>
      </c>
      <c r="J359" s="5" t="s">
        <v>29</v>
      </c>
      <c r="K359" s="5" t="s">
        <v>29</v>
      </c>
      <c r="L359" s="5" t="s">
        <v>29</v>
      </c>
      <c r="M359" s="5" t="s">
        <v>29</v>
      </c>
      <c r="N359" s="12">
        <f>VLOOKUP(A359,'[1]Length adjustment - UNK'!$A$2:$F$519,6,FALSE)</f>
        <v>18.788112120712981</v>
      </c>
      <c r="O359" s="12">
        <v>1.617954077</v>
      </c>
      <c r="P359" s="5">
        <v>2.5</v>
      </c>
      <c r="Q359" s="12">
        <f t="shared" si="25"/>
        <v>0.35281836919999998</v>
      </c>
      <c r="R359" s="5" t="s">
        <v>30</v>
      </c>
      <c r="S359" s="6" t="str">
        <f t="shared" si="26"/>
        <v>Yes</v>
      </c>
      <c r="T359" s="7">
        <f t="shared" si="27"/>
        <v>86.115841049100638</v>
      </c>
      <c r="U359" s="6">
        <f t="shared" si="28"/>
        <v>4</v>
      </c>
      <c r="V359" s="5">
        <f t="shared" si="29"/>
        <v>169</v>
      </c>
      <c r="W359" s="5"/>
    </row>
    <row r="360" spans="1:23">
      <c r="A360" s="5">
        <v>358</v>
      </c>
      <c r="B360" s="5" t="s">
        <v>73</v>
      </c>
      <c r="C360" s="5" t="s">
        <v>25</v>
      </c>
      <c r="D360" s="5" t="s">
        <v>42</v>
      </c>
      <c r="E360" s="5" t="s">
        <v>166</v>
      </c>
      <c r="F360" s="5" t="s">
        <v>69</v>
      </c>
      <c r="G360" s="5" t="s">
        <v>89</v>
      </c>
      <c r="H360" s="5" t="s">
        <v>109</v>
      </c>
      <c r="I360" s="5" t="s">
        <v>29</v>
      </c>
      <c r="J360" s="5" t="s">
        <v>29</v>
      </c>
      <c r="K360" s="5" t="s">
        <v>29</v>
      </c>
      <c r="L360" s="5" t="s">
        <v>29</v>
      </c>
      <c r="M360" s="5" t="s">
        <v>29</v>
      </c>
      <c r="N360" s="12">
        <f>VLOOKUP(A360,'[1]Length adjustment - UNK'!$A$2:$F$519,6,FALSE)</f>
        <v>64.986539123291379</v>
      </c>
      <c r="O360" s="12">
        <v>3.4968684890000001</v>
      </c>
      <c r="P360" s="5">
        <v>2.5</v>
      </c>
      <c r="Q360" s="12">
        <f t="shared" si="25"/>
        <v>-0.39874739560000005</v>
      </c>
      <c r="R360" s="5" t="s">
        <v>30</v>
      </c>
      <c r="S360" s="6" t="str">
        <f t="shared" si="26"/>
        <v>Yes</v>
      </c>
      <c r="T360" s="7">
        <f t="shared" si="27"/>
        <v>53.809120106639313</v>
      </c>
      <c r="U360" s="6">
        <f t="shared" si="28"/>
        <v>4</v>
      </c>
      <c r="V360" s="5">
        <f t="shared" si="29"/>
        <v>283</v>
      </c>
      <c r="W360" s="5"/>
    </row>
    <row r="361" spans="1:23">
      <c r="A361" s="5">
        <v>359</v>
      </c>
      <c r="B361" s="5" t="s">
        <v>73</v>
      </c>
      <c r="C361" s="5" t="s">
        <v>25</v>
      </c>
      <c r="D361" s="5" t="s">
        <v>42</v>
      </c>
      <c r="E361" s="5" t="s">
        <v>166</v>
      </c>
      <c r="F361" s="5" t="s">
        <v>69</v>
      </c>
      <c r="G361" s="5" t="s">
        <v>89</v>
      </c>
      <c r="H361" s="5" t="s">
        <v>140</v>
      </c>
      <c r="I361" s="5" t="s">
        <v>29</v>
      </c>
      <c r="J361" s="5" t="s">
        <v>29</v>
      </c>
      <c r="K361" s="5" t="s">
        <v>29</v>
      </c>
      <c r="L361" s="5" t="s">
        <v>29</v>
      </c>
      <c r="M361" s="5" t="s">
        <v>29</v>
      </c>
      <c r="N361" s="12">
        <f>VLOOKUP(A361,'[1]Length adjustment - UNK'!$A$2:$F$519,6,FALSE)</f>
        <v>30.285918325013753</v>
      </c>
      <c r="O361" s="12">
        <v>1.304801675</v>
      </c>
      <c r="P361" s="5">
        <v>2.5</v>
      </c>
      <c r="Q361" s="12">
        <f t="shared" si="25"/>
        <v>0.47807933000000002</v>
      </c>
      <c r="R361" s="5" t="s">
        <v>30</v>
      </c>
      <c r="S361" s="6" t="str">
        <f t="shared" si="26"/>
        <v>Yes</v>
      </c>
      <c r="T361" s="7">
        <f t="shared" si="27"/>
        <v>43.082783919493629</v>
      </c>
      <c r="U361" s="6">
        <f t="shared" si="28"/>
        <v>3</v>
      </c>
      <c r="V361" s="5">
        <f t="shared" si="29"/>
        <v>331</v>
      </c>
      <c r="W361" s="5"/>
    </row>
    <row r="362" spans="1:23">
      <c r="A362" s="5">
        <v>360</v>
      </c>
      <c r="B362" s="5" t="s">
        <v>73</v>
      </c>
      <c r="C362" s="5" t="s">
        <v>25</v>
      </c>
      <c r="D362" s="5" t="s">
        <v>42</v>
      </c>
      <c r="E362" s="5" t="s">
        <v>166</v>
      </c>
      <c r="F362" s="5" t="s">
        <v>118</v>
      </c>
      <c r="G362" s="5" t="s">
        <v>119</v>
      </c>
      <c r="H362" s="5" t="s">
        <v>74</v>
      </c>
      <c r="I362" s="5" t="s">
        <v>29</v>
      </c>
      <c r="J362" s="5" t="s">
        <v>29</v>
      </c>
      <c r="K362" s="5" t="s">
        <v>29</v>
      </c>
      <c r="L362" s="5" t="s">
        <v>29</v>
      </c>
      <c r="M362" s="5" t="s">
        <v>29</v>
      </c>
      <c r="N362" s="12">
        <f>VLOOKUP(A362,'[1]Length adjustment - UNK'!$A$2:$F$519,6,FALSE)</f>
        <v>53.853841325634797</v>
      </c>
      <c r="O362" s="12">
        <v>2.661795417</v>
      </c>
      <c r="P362" s="5">
        <v>2.5</v>
      </c>
      <c r="Q362" s="12">
        <f t="shared" si="25"/>
        <v>-6.4718166800000088E-2</v>
      </c>
      <c r="R362" s="5" t="s">
        <v>30</v>
      </c>
      <c r="S362" s="6" t="str">
        <f t="shared" si="26"/>
        <v>Yes</v>
      </c>
      <c r="T362" s="7">
        <f t="shared" si="27"/>
        <v>49.426286992325785</v>
      </c>
      <c r="U362" s="6">
        <f t="shared" si="28"/>
        <v>3</v>
      </c>
      <c r="V362" s="5">
        <f t="shared" si="29"/>
        <v>309</v>
      </c>
      <c r="W362" s="5"/>
    </row>
    <row r="363" spans="1:23">
      <c r="A363" s="5">
        <v>361</v>
      </c>
      <c r="B363" s="5" t="s">
        <v>73</v>
      </c>
      <c r="C363" s="5" t="s">
        <v>25</v>
      </c>
      <c r="D363" s="5" t="s">
        <v>42</v>
      </c>
      <c r="E363" s="5" t="s">
        <v>166</v>
      </c>
      <c r="F363" s="5" t="s">
        <v>118</v>
      </c>
      <c r="G363" s="5" t="s">
        <v>119</v>
      </c>
      <c r="H363" s="5" t="s">
        <v>161</v>
      </c>
      <c r="I363" s="5" t="s">
        <v>132</v>
      </c>
      <c r="J363" s="5" t="s">
        <v>29</v>
      </c>
      <c r="K363" s="5" t="s">
        <v>29</v>
      </c>
      <c r="L363" s="5" t="s">
        <v>29</v>
      </c>
      <c r="M363" s="5" t="s">
        <v>29</v>
      </c>
      <c r="N363" s="12">
        <f>VLOOKUP(A363,'[1]Length adjustment - UNK'!$A$2:$F$519,6,FALSE)</f>
        <v>60.728795755646331</v>
      </c>
      <c r="O363" s="12">
        <v>2.0876826799999999</v>
      </c>
      <c r="P363" s="5">
        <v>2.5</v>
      </c>
      <c r="Q363" s="12">
        <f t="shared" si="25"/>
        <v>0.16492692800000008</v>
      </c>
      <c r="R363" s="5" t="s">
        <v>30</v>
      </c>
      <c r="S363" s="6" t="str">
        <f t="shared" si="26"/>
        <v>Yes</v>
      </c>
      <c r="T363" s="7">
        <f t="shared" si="27"/>
        <v>34.377146031351941</v>
      </c>
      <c r="U363" s="6">
        <f t="shared" si="28"/>
        <v>3</v>
      </c>
      <c r="V363" s="5">
        <f t="shared" si="29"/>
        <v>385</v>
      </c>
      <c r="W363" s="5"/>
    </row>
    <row r="364" spans="1:23">
      <c r="A364" s="5">
        <v>362</v>
      </c>
      <c r="B364" s="5" t="s">
        <v>73</v>
      </c>
      <c r="C364" s="5" t="s">
        <v>25</v>
      </c>
      <c r="D364" s="5" t="s">
        <v>42</v>
      </c>
      <c r="E364" s="5" t="s">
        <v>166</v>
      </c>
      <c r="F364" s="5" t="s">
        <v>118</v>
      </c>
      <c r="G364" s="5" t="s">
        <v>119</v>
      </c>
      <c r="H364" s="5" t="s">
        <v>161</v>
      </c>
      <c r="I364" s="5" t="s">
        <v>93</v>
      </c>
      <c r="J364" s="5" t="s">
        <v>29</v>
      </c>
      <c r="K364" s="5" t="s">
        <v>29</v>
      </c>
      <c r="L364" s="5" t="s">
        <v>29</v>
      </c>
      <c r="M364" s="5" t="s">
        <v>29</v>
      </c>
      <c r="N364" s="12">
        <f>VLOOKUP(A364,'[1]Length adjustment - UNK'!$A$2:$F$519,6,FALSE)</f>
        <v>42.053832160500967</v>
      </c>
      <c r="O364" s="12">
        <v>1.7745302780000001</v>
      </c>
      <c r="P364" s="5">
        <v>2.5</v>
      </c>
      <c r="Q364" s="12">
        <f t="shared" si="25"/>
        <v>0.29018788880000002</v>
      </c>
      <c r="R364" s="5" t="s">
        <v>30</v>
      </c>
      <c r="S364" s="6" t="str">
        <f t="shared" si="26"/>
        <v>Yes</v>
      </c>
      <c r="T364" s="7">
        <f t="shared" si="27"/>
        <v>42.196636711427374</v>
      </c>
      <c r="U364" s="6">
        <f t="shared" si="28"/>
        <v>3</v>
      </c>
      <c r="V364" s="5">
        <f t="shared" si="29"/>
        <v>340</v>
      </c>
      <c r="W364" s="5"/>
    </row>
    <row r="365" spans="1:23">
      <c r="A365" s="5">
        <v>363</v>
      </c>
      <c r="B365" s="5" t="s">
        <v>73</v>
      </c>
      <c r="C365" s="5" t="s">
        <v>25</v>
      </c>
      <c r="D365" s="5" t="s">
        <v>42</v>
      </c>
      <c r="E365" s="5" t="s">
        <v>166</v>
      </c>
      <c r="F365" s="5" t="s">
        <v>118</v>
      </c>
      <c r="G365" s="5" t="s">
        <v>119</v>
      </c>
      <c r="H365" s="5" t="s">
        <v>161</v>
      </c>
      <c r="I365" s="5" t="s">
        <v>76</v>
      </c>
      <c r="J365" s="5" t="s">
        <v>29</v>
      </c>
      <c r="K365" s="5" t="s">
        <v>29</v>
      </c>
      <c r="L365" s="5" t="s">
        <v>29</v>
      </c>
      <c r="M365" s="5" t="s">
        <v>29</v>
      </c>
      <c r="N365" s="12">
        <f>VLOOKUP(A365,'[1]Length adjustment - UNK'!$A$2:$F$519,6,FALSE)</f>
        <v>49.092200878385299</v>
      </c>
      <c r="O365" s="12">
        <v>2.5574112810000003</v>
      </c>
      <c r="P365" s="5">
        <v>2.5</v>
      </c>
      <c r="Q365" s="12">
        <f t="shared" si="25"/>
        <v>-2.2964512400000192E-2</v>
      </c>
      <c r="R365" s="5" t="s">
        <v>30</v>
      </c>
      <c r="S365" s="6" t="str">
        <f t="shared" si="26"/>
        <v>Yes</v>
      </c>
      <c r="T365" s="7">
        <f t="shared" si="27"/>
        <v>52.094044170792053</v>
      </c>
      <c r="U365" s="6">
        <f t="shared" si="28"/>
        <v>4</v>
      </c>
      <c r="V365" s="5">
        <f t="shared" si="29"/>
        <v>293</v>
      </c>
      <c r="W365" s="5"/>
    </row>
    <row r="366" spans="1:23">
      <c r="A366" s="5">
        <v>364</v>
      </c>
      <c r="B366" s="5" t="s">
        <v>73</v>
      </c>
      <c r="C366" s="5" t="s">
        <v>25</v>
      </c>
      <c r="D366" s="5" t="s">
        <v>42</v>
      </c>
      <c r="E366" s="5" t="s">
        <v>166</v>
      </c>
      <c r="F366" s="5" t="s">
        <v>118</v>
      </c>
      <c r="G366" s="5" t="s">
        <v>119</v>
      </c>
      <c r="H366" s="5" t="s">
        <v>140</v>
      </c>
      <c r="I366" s="5" t="s">
        <v>29</v>
      </c>
      <c r="J366" s="5" t="s">
        <v>29</v>
      </c>
      <c r="K366" s="5" t="s">
        <v>29</v>
      </c>
      <c r="L366" s="5" t="s">
        <v>29</v>
      </c>
      <c r="M366" s="5" t="s">
        <v>29</v>
      </c>
      <c r="N366" s="12">
        <f>VLOOKUP(A366,'[1]Length adjustment - UNK'!$A$2:$F$519,6,FALSE)</f>
        <v>104.06689466080176</v>
      </c>
      <c r="O366" s="12">
        <v>3.0793319530000001</v>
      </c>
      <c r="P366" s="5">
        <v>2.5</v>
      </c>
      <c r="Q366" s="12">
        <f t="shared" si="25"/>
        <v>-0.23173278120000007</v>
      </c>
      <c r="R366" s="5" t="s">
        <v>30</v>
      </c>
      <c r="S366" s="6" t="str">
        <f t="shared" si="26"/>
        <v>Yes</v>
      </c>
      <c r="T366" s="7">
        <f t="shared" si="27"/>
        <v>29.589928315213513</v>
      </c>
      <c r="U366" s="6">
        <f t="shared" si="28"/>
        <v>3</v>
      </c>
      <c r="V366" s="5">
        <f t="shared" si="29"/>
        <v>412</v>
      </c>
      <c r="W366" s="5"/>
    </row>
    <row r="367" spans="1:23">
      <c r="A367" s="5">
        <v>365</v>
      </c>
      <c r="B367" s="5" t="s">
        <v>73</v>
      </c>
      <c r="C367" s="5" t="s">
        <v>25</v>
      </c>
      <c r="D367" s="5" t="s">
        <v>42</v>
      </c>
      <c r="E367" s="5" t="s">
        <v>166</v>
      </c>
      <c r="F367" s="5" t="s">
        <v>118</v>
      </c>
      <c r="G367" s="5" t="s">
        <v>127</v>
      </c>
      <c r="H367" s="5" t="s">
        <v>128</v>
      </c>
      <c r="I367" s="5" t="s">
        <v>29</v>
      </c>
      <c r="J367" s="5" t="s">
        <v>29</v>
      </c>
      <c r="K367" s="5" t="s">
        <v>29</v>
      </c>
      <c r="L367" s="5" t="s">
        <v>29</v>
      </c>
      <c r="M367" s="5" t="s">
        <v>29</v>
      </c>
      <c r="N367" s="12">
        <f>VLOOKUP(A367,'[1]Length adjustment - UNK'!$A$2:$F$519,6,FALSE)</f>
        <v>56.717023757376133</v>
      </c>
      <c r="O367" s="12">
        <v>1.774530277</v>
      </c>
      <c r="P367" s="5">
        <v>2.5</v>
      </c>
      <c r="Q367" s="12">
        <f t="shared" si="25"/>
        <v>0.29018788920000005</v>
      </c>
      <c r="R367" s="5" t="s">
        <v>30</v>
      </c>
      <c r="S367" s="6" t="str">
        <f t="shared" si="26"/>
        <v>Yes</v>
      </c>
      <c r="T367" s="7">
        <f t="shared" si="27"/>
        <v>31.287436459837505</v>
      </c>
      <c r="U367" s="6">
        <f t="shared" si="28"/>
        <v>3</v>
      </c>
      <c r="V367" s="5">
        <f t="shared" si="29"/>
        <v>403</v>
      </c>
      <c r="W367" s="5"/>
    </row>
    <row r="368" spans="1:23">
      <c r="A368" s="5">
        <v>366</v>
      </c>
      <c r="B368" s="5" t="s">
        <v>73</v>
      </c>
      <c r="C368" s="5" t="s">
        <v>25</v>
      </c>
      <c r="D368" s="5" t="s">
        <v>42</v>
      </c>
      <c r="E368" s="5" t="s">
        <v>166</v>
      </c>
      <c r="F368" s="5" t="s">
        <v>118</v>
      </c>
      <c r="G368" s="5" t="s">
        <v>127</v>
      </c>
      <c r="H368" s="5" t="s">
        <v>116</v>
      </c>
      <c r="I368" s="5" t="s">
        <v>29</v>
      </c>
      <c r="J368" s="5" t="s">
        <v>29</v>
      </c>
      <c r="K368" s="5" t="s">
        <v>29</v>
      </c>
      <c r="L368" s="5" t="s">
        <v>29</v>
      </c>
      <c r="M368" s="5" t="s">
        <v>29</v>
      </c>
      <c r="N368" s="12">
        <f>VLOOKUP(A368,'[1]Length adjustment - UNK'!$A$2:$F$519,6,FALSE)</f>
        <v>63.395192982624977</v>
      </c>
      <c r="O368" s="12">
        <v>1.670146143</v>
      </c>
      <c r="P368" s="5">
        <v>2.5</v>
      </c>
      <c r="Q368" s="12">
        <f t="shared" si="25"/>
        <v>0.33194154279999999</v>
      </c>
      <c r="R368" s="5" t="s">
        <v>30</v>
      </c>
      <c r="S368" s="6" t="str">
        <f t="shared" si="26"/>
        <v>Yes</v>
      </c>
      <c r="T368" s="7">
        <f t="shared" si="27"/>
        <v>26.344996590794274</v>
      </c>
      <c r="U368" s="6">
        <f t="shared" si="28"/>
        <v>3</v>
      </c>
      <c r="V368" s="5">
        <f t="shared" si="29"/>
        <v>431</v>
      </c>
      <c r="W368" s="5"/>
    </row>
    <row r="369" spans="1:23">
      <c r="A369" s="5">
        <v>367</v>
      </c>
      <c r="B369" s="5" t="s">
        <v>73</v>
      </c>
      <c r="C369" s="5" t="s">
        <v>25</v>
      </c>
      <c r="D369" s="5" t="s">
        <v>42</v>
      </c>
      <c r="E369" s="5" t="s">
        <v>166</v>
      </c>
      <c r="F369" s="5" t="s">
        <v>118</v>
      </c>
      <c r="G369" s="5" t="s">
        <v>127</v>
      </c>
      <c r="H369" s="5" t="s">
        <v>117</v>
      </c>
      <c r="I369" s="5" t="s">
        <v>29</v>
      </c>
      <c r="J369" s="5" t="s">
        <v>29</v>
      </c>
      <c r="K369" s="5" t="s">
        <v>29</v>
      </c>
      <c r="L369" s="5" t="s">
        <v>29</v>
      </c>
      <c r="M369" s="5" t="s">
        <v>29</v>
      </c>
      <c r="N369" s="12">
        <f>VLOOKUP(A369,'[1]Length adjustment - UNK'!$A$2:$F$519,6,FALSE)</f>
        <v>52.103229830089305</v>
      </c>
      <c r="O369" s="12">
        <v>1.304801675</v>
      </c>
      <c r="P369" s="5">
        <v>2.5</v>
      </c>
      <c r="Q369" s="12">
        <f t="shared" si="25"/>
        <v>0.47807933000000002</v>
      </c>
      <c r="R369" s="5" t="s">
        <v>30</v>
      </c>
      <c r="S369" s="6" t="str">
        <f t="shared" si="26"/>
        <v>Yes</v>
      </c>
      <c r="T369" s="7">
        <f t="shared" si="27"/>
        <v>25.042625558051007</v>
      </c>
      <c r="U369" s="6">
        <f t="shared" si="28"/>
        <v>3</v>
      </c>
      <c r="V369" s="5">
        <f t="shared" si="29"/>
        <v>440</v>
      </c>
      <c r="W369" s="5"/>
    </row>
    <row r="370" spans="1:23">
      <c r="A370" s="5">
        <v>368</v>
      </c>
      <c r="B370" s="5" t="s">
        <v>73</v>
      </c>
      <c r="C370" s="5" t="s">
        <v>25</v>
      </c>
      <c r="D370" s="5" t="s">
        <v>42</v>
      </c>
      <c r="E370" s="5" t="s">
        <v>166</v>
      </c>
      <c r="F370" s="5" t="s">
        <v>134</v>
      </c>
      <c r="G370" s="5" t="s">
        <v>29</v>
      </c>
      <c r="H370" s="5" t="s">
        <v>29</v>
      </c>
      <c r="I370" s="5" t="s">
        <v>29</v>
      </c>
      <c r="J370" s="5" t="s">
        <v>29</v>
      </c>
      <c r="K370" s="5" t="s">
        <v>29</v>
      </c>
      <c r="L370" s="5" t="s">
        <v>29</v>
      </c>
      <c r="M370" s="5" t="s">
        <v>29</v>
      </c>
      <c r="N370" s="12">
        <f>VLOOKUP(A370,'[1]Length adjustment - UNK'!$A$2:$F$519,6,FALSE)</f>
        <v>70.731593300492776</v>
      </c>
      <c r="O370" s="12">
        <v>1.9311064790000001</v>
      </c>
      <c r="P370" s="5">
        <v>2.5</v>
      </c>
      <c r="Q370" s="12">
        <f t="shared" si="25"/>
        <v>0.22755740839999994</v>
      </c>
      <c r="R370" s="5" t="s">
        <v>30</v>
      </c>
      <c r="S370" s="6" t="str">
        <f t="shared" si="26"/>
        <v>Yes</v>
      </c>
      <c r="T370" s="7">
        <f t="shared" si="27"/>
        <v>27.301894229866676</v>
      </c>
      <c r="U370" s="6">
        <f t="shared" si="28"/>
        <v>3</v>
      </c>
      <c r="V370" s="5">
        <f t="shared" si="29"/>
        <v>424</v>
      </c>
      <c r="W370" s="5"/>
    </row>
    <row r="371" spans="1:23">
      <c r="A371" s="5">
        <v>369</v>
      </c>
      <c r="B371" s="5" t="s">
        <v>73</v>
      </c>
      <c r="C371" s="5" t="s">
        <v>25</v>
      </c>
      <c r="D371" s="5" t="s">
        <v>167</v>
      </c>
      <c r="E371" s="5" t="s">
        <v>168</v>
      </c>
      <c r="F371" s="5" t="s">
        <v>69</v>
      </c>
      <c r="G371" s="5" t="s">
        <v>29</v>
      </c>
      <c r="H371" s="5" t="s">
        <v>147</v>
      </c>
      <c r="I371" s="5" t="s">
        <v>29</v>
      </c>
      <c r="J371" s="5" t="s">
        <v>29</v>
      </c>
      <c r="K371" s="5" t="s">
        <v>29</v>
      </c>
      <c r="L371" s="5" t="s">
        <v>29</v>
      </c>
      <c r="M371" s="5" t="s">
        <v>29</v>
      </c>
      <c r="N371" s="12">
        <f>VLOOKUP(A371,'[1]Length adjustment - UNK'!$A$2:$F$519,6,FALSE)</f>
        <v>10.702731056362044</v>
      </c>
      <c r="O371" s="12">
        <v>1.7223382110000001</v>
      </c>
      <c r="P371" s="5">
        <v>2.5</v>
      </c>
      <c r="Q371" s="12">
        <f t="shared" si="25"/>
        <v>0.31106471559999993</v>
      </c>
      <c r="R371" s="5" t="s">
        <v>30</v>
      </c>
      <c r="S371" s="6" t="str">
        <f t="shared" si="26"/>
        <v>Yes</v>
      </c>
      <c r="T371" s="7">
        <f t="shared" si="27"/>
        <v>160.9251135929635</v>
      </c>
      <c r="U371" s="6">
        <f t="shared" si="28"/>
        <v>5</v>
      </c>
      <c r="V371" s="5">
        <f t="shared" si="29"/>
        <v>78</v>
      </c>
      <c r="W371" s="5"/>
    </row>
    <row r="372" spans="1:23" ht="23.1">
      <c r="A372" s="5">
        <v>370</v>
      </c>
      <c r="B372" s="5" t="s">
        <v>73</v>
      </c>
      <c r="C372" s="5" t="s">
        <v>25</v>
      </c>
      <c r="D372" s="5" t="s">
        <v>167</v>
      </c>
      <c r="E372" s="5" t="s">
        <v>168</v>
      </c>
      <c r="F372" s="5" t="s">
        <v>69</v>
      </c>
      <c r="G372" s="5" t="s">
        <v>29</v>
      </c>
      <c r="H372" s="5" t="s">
        <v>87</v>
      </c>
      <c r="I372" s="5" t="s">
        <v>75</v>
      </c>
      <c r="J372" s="5" t="s">
        <v>29</v>
      </c>
      <c r="K372" s="5" t="s">
        <v>29</v>
      </c>
      <c r="L372" s="5" t="s">
        <v>29</v>
      </c>
      <c r="M372" s="5" t="s">
        <v>29</v>
      </c>
      <c r="N372" s="12">
        <f>VLOOKUP(A372,'[1]Length adjustment - UNK'!$A$2:$F$519,6,FALSE)</f>
        <v>25.852879537720142</v>
      </c>
      <c r="O372" s="12">
        <v>1.148225474</v>
      </c>
      <c r="P372" s="5">
        <v>2.5</v>
      </c>
      <c r="Q372" s="12">
        <f t="shared" si="25"/>
        <v>0.54070981039999999</v>
      </c>
      <c r="R372" s="5" t="s">
        <v>30</v>
      </c>
      <c r="S372" s="6" t="str">
        <f t="shared" si="26"/>
        <v>No</v>
      </c>
      <c r="T372" s="7">
        <f t="shared" si="27"/>
        <v>44.41383298617486</v>
      </c>
      <c r="U372" s="6">
        <f t="shared" si="28"/>
        <v>3</v>
      </c>
      <c r="V372" s="18">
        <f t="shared" si="29"/>
        <v>328</v>
      </c>
      <c r="W372" s="17" t="s">
        <v>169</v>
      </c>
    </row>
    <row r="373" spans="1:23">
      <c r="A373" s="5">
        <v>371</v>
      </c>
      <c r="B373" s="5" t="s">
        <v>73</v>
      </c>
      <c r="C373" s="5" t="s">
        <v>25</v>
      </c>
      <c r="D373" s="5" t="s">
        <v>167</v>
      </c>
      <c r="E373" s="5" t="s">
        <v>168</v>
      </c>
      <c r="F373" s="5" t="s">
        <v>69</v>
      </c>
      <c r="G373" s="5" t="s">
        <v>29</v>
      </c>
      <c r="H373" s="5" t="s">
        <v>86</v>
      </c>
      <c r="I373" s="5" t="s">
        <v>76</v>
      </c>
      <c r="J373" s="5" t="s">
        <v>29</v>
      </c>
      <c r="K373" s="5" t="s">
        <v>29</v>
      </c>
      <c r="L373" s="5" t="s">
        <v>29</v>
      </c>
      <c r="M373" s="5" t="s">
        <v>29</v>
      </c>
      <c r="N373" s="12">
        <f>VLOOKUP(A373,'[1]Length adjustment - UNK'!$A$2:$F$519,6,FALSE)</f>
        <v>26.958880954511933</v>
      </c>
      <c r="O373" s="12">
        <v>3.0271398860000001</v>
      </c>
      <c r="P373" s="5">
        <v>2.5</v>
      </c>
      <c r="Q373" s="12">
        <f t="shared" si="25"/>
        <v>-0.21085595439999993</v>
      </c>
      <c r="R373" s="5" t="s">
        <v>30</v>
      </c>
      <c r="S373" s="6" t="str">
        <f t="shared" si="26"/>
        <v>Yes</v>
      </c>
      <c r="T373" s="7">
        <f t="shared" si="27"/>
        <v>112.28729749976389</v>
      </c>
      <c r="U373" s="6">
        <f t="shared" si="28"/>
        <v>5</v>
      </c>
      <c r="V373" s="5">
        <f t="shared" si="29"/>
        <v>118</v>
      </c>
      <c r="W373" s="5"/>
    </row>
    <row r="374" spans="1:23">
      <c r="A374" s="5">
        <v>372</v>
      </c>
      <c r="B374" s="5" t="s">
        <v>73</v>
      </c>
      <c r="C374" s="5" t="s">
        <v>25</v>
      </c>
      <c r="D374" s="5" t="s">
        <v>167</v>
      </c>
      <c r="E374" s="5" t="s">
        <v>168</v>
      </c>
      <c r="F374" s="5" t="s">
        <v>118</v>
      </c>
      <c r="G374" s="5" t="s">
        <v>119</v>
      </c>
      <c r="H374" s="5" t="s">
        <v>147</v>
      </c>
      <c r="I374" s="5" t="s">
        <v>29</v>
      </c>
      <c r="J374" s="5" t="s">
        <v>29</v>
      </c>
      <c r="K374" s="5" t="s">
        <v>29</v>
      </c>
      <c r="L374" s="5" t="s">
        <v>29</v>
      </c>
      <c r="M374" s="5" t="s">
        <v>29</v>
      </c>
      <c r="N374" s="12">
        <f>VLOOKUP(A374,'[1]Length adjustment - UNK'!$A$2:$F$519,6,FALSE)</f>
        <v>38.654622555315711</v>
      </c>
      <c r="O374" s="12">
        <v>2.453027149</v>
      </c>
      <c r="P374" s="5">
        <v>2.5</v>
      </c>
      <c r="Q374" s="12">
        <f t="shared" si="25"/>
        <v>1.8789140400000015E-2</v>
      </c>
      <c r="R374" s="5" t="s">
        <v>30</v>
      </c>
      <c r="S374" s="6" t="str">
        <f t="shared" si="26"/>
        <v>Yes</v>
      </c>
      <c r="T374" s="7">
        <f t="shared" si="27"/>
        <v>63.460124219028607</v>
      </c>
      <c r="U374" s="6">
        <f t="shared" si="28"/>
        <v>4</v>
      </c>
      <c r="V374" s="5">
        <f t="shared" si="29"/>
        <v>250</v>
      </c>
      <c r="W374" s="5"/>
    </row>
    <row r="375" spans="1:23">
      <c r="A375" s="5">
        <v>373</v>
      </c>
      <c r="B375" s="5" t="s">
        <v>73</v>
      </c>
      <c r="C375" s="5" t="s">
        <v>25</v>
      </c>
      <c r="D375" s="5" t="s">
        <v>167</v>
      </c>
      <c r="E375" s="5" t="s">
        <v>168</v>
      </c>
      <c r="F375" s="5" t="s">
        <v>118</v>
      </c>
      <c r="G375" s="5" t="s">
        <v>119</v>
      </c>
      <c r="H375" s="5" t="s">
        <v>109</v>
      </c>
      <c r="I375" s="5" t="s">
        <v>75</v>
      </c>
      <c r="J375" s="5" t="s">
        <v>29</v>
      </c>
      <c r="K375" s="5" t="s">
        <v>29</v>
      </c>
      <c r="L375" s="5" t="s">
        <v>29</v>
      </c>
      <c r="M375" s="5" t="s">
        <v>29</v>
      </c>
      <c r="N375" s="12">
        <f>VLOOKUP(A375,'[1]Length adjustment - UNK'!$A$2:$F$519,6,FALSE)</f>
        <v>48.556454451017395</v>
      </c>
      <c r="O375" s="12">
        <v>2.60960335</v>
      </c>
      <c r="P375" s="5">
        <v>2.5</v>
      </c>
      <c r="Q375" s="12">
        <f t="shared" si="25"/>
        <v>-4.3841339999999951E-2</v>
      </c>
      <c r="R375" s="5" t="s">
        <v>30</v>
      </c>
      <c r="S375" s="6" t="str">
        <f t="shared" si="26"/>
        <v>Yes</v>
      </c>
      <c r="T375" s="7">
        <f t="shared" si="27"/>
        <v>53.743696476696137</v>
      </c>
      <c r="U375" s="6">
        <f t="shared" si="28"/>
        <v>4</v>
      </c>
      <c r="V375" s="5">
        <f t="shared" si="29"/>
        <v>285</v>
      </c>
      <c r="W375" s="5"/>
    </row>
    <row r="376" spans="1:23">
      <c r="A376" s="5">
        <v>374</v>
      </c>
      <c r="B376" s="5" t="s">
        <v>73</v>
      </c>
      <c r="C376" s="5" t="s">
        <v>25</v>
      </c>
      <c r="D376" s="5" t="s">
        <v>167</v>
      </c>
      <c r="E376" s="5" t="s">
        <v>168</v>
      </c>
      <c r="F376" s="5" t="s">
        <v>118</v>
      </c>
      <c r="G376" s="5" t="s">
        <v>119</v>
      </c>
      <c r="H376" s="5" t="s">
        <v>109</v>
      </c>
      <c r="I376" s="5" t="s">
        <v>76</v>
      </c>
      <c r="J376" s="5" t="s">
        <v>29</v>
      </c>
      <c r="K376" s="5" t="s">
        <v>29</v>
      </c>
      <c r="L376" s="5" t="s">
        <v>29</v>
      </c>
      <c r="M376" s="5" t="s">
        <v>29</v>
      </c>
      <c r="N376" s="12">
        <f>VLOOKUP(A376,'[1]Length adjustment - UNK'!$A$2:$F$519,6,FALSE)</f>
        <v>19.553535788573953</v>
      </c>
      <c r="O376" s="12">
        <v>1.356993742</v>
      </c>
      <c r="P376" s="5">
        <v>2.5</v>
      </c>
      <c r="Q376" s="12">
        <f t="shared" si="25"/>
        <v>0.4572025032</v>
      </c>
      <c r="R376" s="5" t="s">
        <v>30</v>
      </c>
      <c r="S376" s="6" t="str">
        <f t="shared" si="26"/>
        <v>Yes</v>
      </c>
      <c r="T376" s="7">
        <f t="shared" si="27"/>
        <v>69.3988932064632</v>
      </c>
      <c r="U376" s="6">
        <f t="shared" si="28"/>
        <v>4</v>
      </c>
      <c r="V376" s="5">
        <f t="shared" si="29"/>
        <v>225</v>
      </c>
      <c r="W376" s="5"/>
    </row>
    <row r="377" spans="1:23">
      <c r="A377" s="5">
        <v>375</v>
      </c>
      <c r="B377" s="5" t="s">
        <v>73</v>
      </c>
      <c r="C377" s="5" t="s">
        <v>25</v>
      </c>
      <c r="D377" s="5" t="s">
        <v>167</v>
      </c>
      <c r="E377" s="5" t="s">
        <v>168</v>
      </c>
      <c r="F377" s="5" t="s">
        <v>118</v>
      </c>
      <c r="G377" s="5" t="s">
        <v>119</v>
      </c>
      <c r="H377" s="5" t="s">
        <v>140</v>
      </c>
      <c r="I377" s="5" t="s">
        <v>29</v>
      </c>
      <c r="J377" s="5" t="s">
        <v>29</v>
      </c>
      <c r="K377" s="5" t="s">
        <v>29</v>
      </c>
      <c r="L377" s="5" t="s">
        <v>29</v>
      </c>
      <c r="M377" s="5" t="s">
        <v>29</v>
      </c>
      <c r="N377" s="12">
        <f>VLOOKUP(A377,'[1]Length adjustment - UNK'!$A$2:$F$519,6,FALSE)</f>
        <v>63.489153424209221</v>
      </c>
      <c r="O377" s="12">
        <v>1.461377876</v>
      </c>
      <c r="P377" s="5">
        <v>2.5</v>
      </c>
      <c r="Q377" s="12">
        <f t="shared" si="25"/>
        <v>0.41544884959999995</v>
      </c>
      <c r="R377" s="5" t="s">
        <v>30</v>
      </c>
      <c r="S377" s="6" t="str">
        <f t="shared" si="26"/>
        <v>Yes</v>
      </c>
      <c r="T377" s="7">
        <f t="shared" si="27"/>
        <v>23.017756532925485</v>
      </c>
      <c r="U377" s="6">
        <f t="shared" si="28"/>
        <v>2</v>
      </c>
      <c r="V377" s="5">
        <f t="shared" si="29"/>
        <v>451</v>
      </c>
      <c r="W377" s="5"/>
    </row>
    <row r="378" spans="1:23">
      <c r="A378" s="5">
        <v>376</v>
      </c>
      <c r="B378" s="5" t="s">
        <v>73</v>
      </c>
      <c r="C378" s="5" t="s">
        <v>25</v>
      </c>
      <c r="D378" s="5" t="s">
        <v>167</v>
      </c>
      <c r="E378" s="5" t="s">
        <v>168</v>
      </c>
      <c r="F378" s="5" t="s">
        <v>118</v>
      </c>
      <c r="G378" s="5" t="s">
        <v>127</v>
      </c>
      <c r="H378" s="5" t="s">
        <v>128</v>
      </c>
      <c r="I378" s="5" t="s">
        <v>29</v>
      </c>
      <c r="J378" s="5" t="s">
        <v>29</v>
      </c>
      <c r="K378" s="5" t="s">
        <v>29</v>
      </c>
      <c r="L378" s="5" t="s">
        <v>29</v>
      </c>
      <c r="M378" s="5" t="s">
        <v>29</v>
      </c>
      <c r="N378" s="12">
        <f>VLOOKUP(A378,'[1]Length adjustment - UNK'!$A$2:$F$519,6,FALSE)</f>
        <v>30.269743048377808</v>
      </c>
      <c r="O378" s="12">
        <v>1.6179540760000002</v>
      </c>
      <c r="P378" s="5">
        <v>2.5</v>
      </c>
      <c r="Q378" s="12">
        <f t="shared" si="25"/>
        <v>0.3528183695999999</v>
      </c>
      <c r="R378" s="5" t="s">
        <v>30</v>
      </c>
      <c r="S378" s="6" t="str">
        <f t="shared" si="26"/>
        <v>Yes</v>
      </c>
      <c r="T378" s="7">
        <f t="shared" si="27"/>
        <v>53.451199549799561</v>
      </c>
      <c r="U378" s="6">
        <f t="shared" si="28"/>
        <v>4</v>
      </c>
      <c r="V378" s="5">
        <f t="shared" si="29"/>
        <v>286</v>
      </c>
      <c r="W378" s="5"/>
    </row>
    <row r="379" spans="1:23">
      <c r="A379" s="5">
        <v>377</v>
      </c>
      <c r="B379" s="5" t="s">
        <v>73</v>
      </c>
      <c r="C379" s="5" t="s">
        <v>25</v>
      </c>
      <c r="D379" s="5" t="s">
        <v>167</v>
      </c>
      <c r="E379" s="5" t="s">
        <v>168</v>
      </c>
      <c r="F379" s="5" t="s">
        <v>118</v>
      </c>
      <c r="G379" s="5" t="s">
        <v>127</v>
      </c>
      <c r="H379" s="5" t="s">
        <v>140</v>
      </c>
      <c r="I379" s="5" t="s">
        <v>29</v>
      </c>
      <c r="J379" s="5" t="s">
        <v>29</v>
      </c>
      <c r="K379" s="5" t="s">
        <v>29</v>
      </c>
      <c r="L379" s="5" t="s">
        <v>29</v>
      </c>
      <c r="M379" s="5" t="s">
        <v>29</v>
      </c>
      <c r="N379" s="12">
        <f>VLOOKUP(A379,'[1]Length adjustment - UNK'!$A$2:$F$519,6,FALSE)</f>
        <v>65.996056752961962</v>
      </c>
      <c r="O379" s="12">
        <v>2.6096033490000003</v>
      </c>
      <c r="P379" s="5">
        <v>2.5</v>
      </c>
      <c r="Q379" s="12">
        <f t="shared" si="25"/>
        <v>-4.384133960000014E-2</v>
      </c>
      <c r="R379" s="5" t="s">
        <v>30</v>
      </c>
      <c r="S379" s="6" t="str">
        <f t="shared" si="26"/>
        <v>Yes</v>
      </c>
      <c r="T379" s="7">
        <f t="shared" si="27"/>
        <v>39.54180715324145</v>
      </c>
      <c r="U379" s="6">
        <f t="shared" si="28"/>
        <v>3</v>
      </c>
      <c r="V379" s="5">
        <f t="shared" si="29"/>
        <v>355</v>
      </c>
      <c r="W379" s="5"/>
    </row>
    <row r="380" spans="1:23">
      <c r="A380" s="5">
        <v>378</v>
      </c>
      <c r="B380" s="5" t="s">
        <v>73</v>
      </c>
      <c r="C380" s="5" t="s">
        <v>25</v>
      </c>
      <c r="D380" s="5" t="s">
        <v>167</v>
      </c>
      <c r="E380" s="5" t="s">
        <v>168</v>
      </c>
      <c r="F380" s="5" t="s">
        <v>134</v>
      </c>
      <c r="G380" s="5" t="s">
        <v>29</v>
      </c>
      <c r="H380" s="5" t="s">
        <v>29</v>
      </c>
      <c r="I380" s="5" t="s">
        <v>29</v>
      </c>
      <c r="J380" s="5" t="s">
        <v>29</v>
      </c>
      <c r="K380" s="5" t="s">
        <v>29</v>
      </c>
      <c r="L380" s="5" t="s">
        <v>29</v>
      </c>
      <c r="M380" s="5" t="s">
        <v>29</v>
      </c>
      <c r="N380" s="12">
        <f>VLOOKUP(A380,'[1]Length adjustment - UNK'!$A$2:$F$519,6,FALSE)</f>
        <v>53.686029069099497</v>
      </c>
      <c r="O380" s="12">
        <v>1.304801675</v>
      </c>
      <c r="P380" s="5">
        <v>2.5</v>
      </c>
      <c r="Q380" s="12">
        <f t="shared" si="25"/>
        <v>0.47807933000000002</v>
      </c>
      <c r="R380" s="5" t="s">
        <v>30</v>
      </c>
      <c r="S380" s="6" t="str">
        <f t="shared" si="26"/>
        <v>Yes</v>
      </c>
      <c r="T380" s="7">
        <f t="shared" si="27"/>
        <v>24.304305936290884</v>
      </c>
      <c r="U380" s="6">
        <f t="shared" si="28"/>
        <v>2</v>
      </c>
      <c r="V380" s="5">
        <f t="shared" si="29"/>
        <v>444</v>
      </c>
      <c r="W380" s="5"/>
    </row>
    <row r="381" spans="1:23">
      <c r="A381" s="5">
        <v>379</v>
      </c>
      <c r="B381" s="5" t="s">
        <v>73</v>
      </c>
      <c r="C381" s="5" t="s">
        <v>25</v>
      </c>
      <c r="D381" s="5" t="s">
        <v>58</v>
      </c>
      <c r="E381" s="5" t="s">
        <v>170</v>
      </c>
      <c r="F381" s="5" t="s">
        <v>69</v>
      </c>
      <c r="G381" s="5" t="s">
        <v>29</v>
      </c>
      <c r="H381" s="5" t="s">
        <v>29</v>
      </c>
      <c r="I381" s="5" t="s">
        <v>29</v>
      </c>
      <c r="J381" s="5" t="s">
        <v>29</v>
      </c>
      <c r="K381" s="5" t="s">
        <v>29</v>
      </c>
      <c r="L381" s="5" t="s">
        <v>29</v>
      </c>
      <c r="M381" s="5" t="s">
        <v>29</v>
      </c>
      <c r="N381" s="12">
        <f>VLOOKUP(A381,'[1]Length adjustment - UNK'!$A$2:$F$519,6,FALSE)</f>
        <v>35.983637628622326</v>
      </c>
      <c r="O381" s="12">
        <v>2.505219216</v>
      </c>
      <c r="P381" s="5">
        <v>2.5</v>
      </c>
      <c r="Q381" s="12">
        <f t="shared" si="25"/>
        <v>-2.0876863999998996E-3</v>
      </c>
      <c r="R381" s="5" t="s">
        <v>30</v>
      </c>
      <c r="S381" s="6" t="str">
        <f t="shared" si="26"/>
        <v>Yes</v>
      </c>
      <c r="T381" s="7">
        <f t="shared" si="27"/>
        <v>69.621066159450294</v>
      </c>
      <c r="U381" s="6">
        <f t="shared" si="28"/>
        <v>4</v>
      </c>
      <c r="V381" s="5">
        <f t="shared" si="29"/>
        <v>221</v>
      </c>
      <c r="W381" s="5"/>
    </row>
    <row r="382" spans="1:23">
      <c r="A382" s="5">
        <v>380</v>
      </c>
      <c r="B382" s="5" t="s">
        <v>73</v>
      </c>
      <c r="C382" s="5" t="s">
        <v>25</v>
      </c>
      <c r="D382" s="5" t="s">
        <v>58</v>
      </c>
      <c r="E382" s="5" t="s">
        <v>170</v>
      </c>
      <c r="F382" s="5" t="s">
        <v>118</v>
      </c>
      <c r="G382" s="5" t="s">
        <v>119</v>
      </c>
      <c r="H382" s="5" t="s">
        <v>128</v>
      </c>
      <c r="I382" s="5" t="s">
        <v>29</v>
      </c>
      <c r="J382" s="5" t="s">
        <v>29</v>
      </c>
      <c r="K382" s="5" t="s">
        <v>29</v>
      </c>
      <c r="L382" s="5" t="s">
        <v>29</v>
      </c>
      <c r="M382" s="5" t="s">
        <v>29</v>
      </c>
      <c r="N382" s="12">
        <f>VLOOKUP(A382,'[1]Length adjustment - UNK'!$A$2:$F$519,6,FALSE)</f>
        <v>49.081455254076026</v>
      </c>
      <c r="O382" s="12">
        <v>2.505219216</v>
      </c>
      <c r="P382" s="5">
        <v>2.5</v>
      </c>
      <c r="Q382" s="12">
        <f t="shared" si="25"/>
        <v>-2.0876863999998996E-3</v>
      </c>
      <c r="R382" s="5" t="s">
        <v>30</v>
      </c>
      <c r="S382" s="6" t="str">
        <f t="shared" si="26"/>
        <v>Yes</v>
      </c>
      <c r="T382" s="7">
        <f t="shared" si="27"/>
        <v>51.042072877249318</v>
      </c>
      <c r="U382" s="6">
        <f t="shared" si="28"/>
        <v>4</v>
      </c>
      <c r="V382" s="5">
        <f t="shared" si="29"/>
        <v>299</v>
      </c>
      <c r="W382" s="5"/>
    </row>
    <row r="383" spans="1:23">
      <c r="A383" s="5">
        <v>381</v>
      </c>
      <c r="B383" s="5" t="s">
        <v>73</v>
      </c>
      <c r="C383" s="5" t="s">
        <v>25</v>
      </c>
      <c r="D383" s="5" t="s">
        <v>58</v>
      </c>
      <c r="E383" s="5" t="s">
        <v>170</v>
      </c>
      <c r="F383" s="5" t="s">
        <v>118</v>
      </c>
      <c r="G383" s="5" t="s">
        <v>119</v>
      </c>
      <c r="H383" s="5" t="s">
        <v>140</v>
      </c>
      <c r="I383" s="5" t="s">
        <v>29</v>
      </c>
      <c r="J383" s="5" t="s">
        <v>29</v>
      </c>
      <c r="K383" s="5" t="s">
        <v>29</v>
      </c>
      <c r="L383" s="5" t="s">
        <v>29</v>
      </c>
      <c r="M383" s="5" t="s">
        <v>29</v>
      </c>
      <c r="N383" s="12">
        <f>VLOOKUP(A383,'[1]Length adjustment - UNK'!$A$2:$F$519,6,FALSE)</f>
        <v>41.722449782998289</v>
      </c>
      <c r="O383" s="12">
        <v>1.304801675</v>
      </c>
      <c r="P383" s="5">
        <v>2.5</v>
      </c>
      <c r="Q383" s="12">
        <f t="shared" si="25"/>
        <v>0.47807933000000002</v>
      </c>
      <c r="R383" s="5" t="s">
        <v>30</v>
      </c>
      <c r="S383" s="6" t="str">
        <f t="shared" si="26"/>
        <v>Yes</v>
      </c>
      <c r="T383" s="7">
        <f t="shared" si="27"/>
        <v>31.273371573011058</v>
      </c>
      <c r="U383" s="6">
        <f t="shared" si="28"/>
        <v>3</v>
      </c>
      <c r="V383" s="5">
        <f t="shared" si="29"/>
        <v>404</v>
      </c>
      <c r="W383" s="5"/>
    </row>
    <row r="384" spans="1:23">
      <c r="A384" s="5">
        <v>382</v>
      </c>
      <c r="B384" s="5" t="s">
        <v>73</v>
      </c>
      <c r="C384" s="5" t="s">
        <v>25</v>
      </c>
      <c r="D384" s="5" t="s">
        <v>58</v>
      </c>
      <c r="E384" s="5" t="s">
        <v>170</v>
      </c>
      <c r="F384" s="5" t="s">
        <v>118</v>
      </c>
      <c r="G384" s="5" t="s">
        <v>127</v>
      </c>
      <c r="H384" s="5" t="s">
        <v>29</v>
      </c>
      <c r="I384" s="5" t="s">
        <v>29</v>
      </c>
      <c r="J384" s="5" t="s">
        <v>29</v>
      </c>
      <c r="K384" s="5" t="s">
        <v>29</v>
      </c>
      <c r="L384" s="5" t="s">
        <v>29</v>
      </c>
      <c r="M384" s="5" t="s">
        <v>29</v>
      </c>
      <c r="N384" s="12">
        <f>VLOOKUP(A384,'[1]Length adjustment - UNK'!$A$2:$F$519,6,FALSE)</f>
        <v>59.141633701627661</v>
      </c>
      <c r="O384" s="12">
        <v>2.1398747459999998</v>
      </c>
      <c r="P384" s="5">
        <v>2.5</v>
      </c>
      <c r="Q384" s="12">
        <f t="shared" si="25"/>
        <v>0.14405010160000009</v>
      </c>
      <c r="R384" s="5" t="s">
        <v>30</v>
      </c>
      <c r="S384" s="6" t="str">
        <f t="shared" si="26"/>
        <v>Yes</v>
      </c>
      <c r="T384" s="7">
        <f t="shared" si="27"/>
        <v>36.182205530468927</v>
      </c>
      <c r="U384" s="6">
        <f t="shared" si="28"/>
        <v>3</v>
      </c>
      <c r="V384" s="5">
        <f t="shared" si="29"/>
        <v>374</v>
      </c>
      <c r="W384" s="5"/>
    </row>
    <row r="385" spans="1:23">
      <c r="A385" s="5">
        <v>383</v>
      </c>
      <c r="B385" s="5" t="s">
        <v>73</v>
      </c>
      <c r="C385" s="5" t="s">
        <v>25</v>
      </c>
      <c r="D385" s="5" t="s">
        <v>58</v>
      </c>
      <c r="E385" s="5" t="s">
        <v>170</v>
      </c>
      <c r="F385" s="5" t="s">
        <v>134</v>
      </c>
      <c r="G385" s="5" t="s">
        <v>29</v>
      </c>
      <c r="H385" s="5" t="s">
        <v>29</v>
      </c>
      <c r="I385" s="5" t="s">
        <v>29</v>
      </c>
      <c r="J385" s="5" t="s">
        <v>29</v>
      </c>
      <c r="K385" s="5" t="s">
        <v>29</v>
      </c>
      <c r="L385" s="5" t="s">
        <v>29</v>
      </c>
      <c r="M385" s="5" t="s">
        <v>29</v>
      </c>
      <c r="N385" s="12">
        <f>VLOOKUP(A385,'[1]Length adjustment - UNK'!$A$2:$F$519,6,FALSE)</f>
        <v>30.534877407505462</v>
      </c>
      <c r="O385" s="12">
        <v>1.3569937410000001</v>
      </c>
      <c r="P385" s="5">
        <v>2.5</v>
      </c>
      <c r="Q385" s="12">
        <f t="shared" si="25"/>
        <v>0.45720250359999992</v>
      </c>
      <c r="R385" s="5" t="s">
        <v>30</v>
      </c>
      <c r="S385" s="6" t="str">
        <f t="shared" si="26"/>
        <v>Yes</v>
      </c>
      <c r="T385" s="7">
        <f t="shared" si="27"/>
        <v>44.440779076665017</v>
      </c>
      <c r="U385" s="6">
        <f t="shared" si="28"/>
        <v>3</v>
      </c>
      <c r="V385" s="5">
        <f t="shared" si="29"/>
        <v>327</v>
      </c>
      <c r="W385" s="5"/>
    </row>
    <row r="386" spans="1:23">
      <c r="A386" s="5">
        <v>384</v>
      </c>
      <c r="B386" s="5" t="s">
        <v>73</v>
      </c>
      <c r="C386" s="5" t="s">
        <v>25</v>
      </c>
      <c r="D386" s="5" t="s">
        <v>171</v>
      </c>
      <c r="E386" s="5" t="s">
        <v>172</v>
      </c>
      <c r="F386" s="5" t="s">
        <v>69</v>
      </c>
      <c r="G386" s="5" t="s">
        <v>29</v>
      </c>
      <c r="H386" s="5" t="s">
        <v>29</v>
      </c>
      <c r="I386" s="5" t="s">
        <v>29</v>
      </c>
      <c r="J386" s="5" t="s">
        <v>29</v>
      </c>
      <c r="K386" s="5" t="s">
        <v>29</v>
      </c>
      <c r="L386" s="5" t="s">
        <v>29</v>
      </c>
      <c r="M386" s="5" t="s">
        <v>29</v>
      </c>
      <c r="N386" s="12">
        <f>VLOOKUP(A386,'[1]Length adjustment - UNK'!$A$2:$F$519,6,FALSE)</f>
        <v>46.020974128716816</v>
      </c>
      <c r="O386" s="12">
        <v>3.5050401329999996</v>
      </c>
      <c r="P386" s="5">
        <v>2.5</v>
      </c>
      <c r="Q386" s="12">
        <f t="shared" si="25"/>
        <v>-0.40201605319999989</v>
      </c>
      <c r="R386" s="5" t="s">
        <v>30</v>
      </c>
      <c r="S386" s="6" t="str">
        <f t="shared" si="26"/>
        <v>Yes</v>
      </c>
      <c r="T386" s="7">
        <f t="shared" si="27"/>
        <v>76.161797948837318</v>
      </c>
      <c r="U386" s="6">
        <f t="shared" si="28"/>
        <v>4</v>
      </c>
      <c r="V386" s="5">
        <f t="shared" si="29"/>
        <v>205</v>
      </c>
      <c r="W386" s="5"/>
    </row>
    <row r="387" spans="1:23">
      <c r="A387" s="5">
        <v>385</v>
      </c>
      <c r="B387" s="5" t="s">
        <v>73</v>
      </c>
      <c r="C387" s="5" t="s">
        <v>25</v>
      </c>
      <c r="D387" s="5" t="s">
        <v>171</v>
      </c>
      <c r="E387" s="5" t="s">
        <v>172</v>
      </c>
      <c r="F387" s="5" t="s">
        <v>118</v>
      </c>
      <c r="G387" s="5" t="s">
        <v>119</v>
      </c>
      <c r="H387" s="5" t="s">
        <v>128</v>
      </c>
      <c r="I387" s="5" t="s">
        <v>29</v>
      </c>
      <c r="J387" s="5" t="s">
        <v>29</v>
      </c>
      <c r="K387" s="5" t="s">
        <v>29</v>
      </c>
      <c r="L387" s="5" t="s">
        <v>29</v>
      </c>
      <c r="M387" s="5" t="s">
        <v>29</v>
      </c>
      <c r="N387" s="12">
        <f>VLOOKUP(A387,'[1]Length adjustment - UNK'!$A$2:$F$519,6,FALSE)</f>
        <v>49.141753563499144</v>
      </c>
      <c r="O387" s="12">
        <v>2.9648508149999997</v>
      </c>
      <c r="P387" s="5">
        <v>2.5</v>
      </c>
      <c r="Q387" s="12">
        <f t="shared" ref="Q387:Q450" si="30">SUM(1-(O387/P387))</f>
        <v>-0.18594032599999988</v>
      </c>
      <c r="R387" s="5" t="s">
        <v>30</v>
      </c>
      <c r="S387" s="6" t="str">
        <f t="shared" ref="S387:S450" si="31">IF(AND(Q387&lt;0.5,Q387&gt;-0.5),"Yes","No")</f>
        <v>Yes</v>
      </c>
      <c r="T387" s="7">
        <f t="shared" ref="T387:T450" si="32">SUM(O387/(N387/1000))</f>
        <v>60.332621447236917</v>
      </c>
      <c r="U387" s="6">
        <f t="shared" ref="U387:U450" si="33">IF(T387&lt;=12,1,IF(T387&lt;25,2,IF(T387&lt;50,3,IF(T387&lt;100,4,5))))</f>
        <v>4</v>
      </c>
      <c r="V387" s="5">
        <f t="shared" ref="V387:V450" si="34">RANK(T387,T$3:T$520)</f>
        <v>260</v>
      </c>
      <c r="W387" s="5"/>
    </row>
    <row r="388" spans="1:23">
      <c r="A388" s="5">
        <v>386</v>
      </c>
      <c r="B388" s="5" t="s">
        <v>73</v>
      </c>
      <c r="C388" s="5" t="s">
        <v>25</v>
      </c>
      <c r="D388" s="5" t="s">
        <v>171</v>
      </c>
      <c r="E388" s="5" t="s">
        <v>172</v>
      </c>
      <c r="F388" s="5" t="s">
        <v>118</v>
      </c>
      <c r="G388" s="5" t="s">
        <v>119</v>
      </c>
      <c r="H388" s="5" t="s">
        <v>140</v>
      </c>
      <c r="I388" s="5" t="s">
        <v>29</v>
      </c>
      <c r="J388" s="5" t="s">
        <v>29</v>
      </c>
      <c r="K388" s="5" t="s">
        <v>29</v>
      </c>
      <c r="L388" s="5" t="s">
        <v>29</v>
      </c>
      <c r="M388" s="5" t="s">
        <v>29</v>
      </c>
      <c r="N388" s="12">
        <f>VLOOKUP(A388,'[1]Length adjustment - UNK'!$A$2:$F$519,6,FALSE)</f>
        <v>37.979086870779319</v>
      </c>
      <c r="O388" s="12">
        <v>1.459850106</v>
      </c>
      <c r="P388" s="5">
        <v>2.5</v>
      </c>
      <c r="Q388" s="12">
        <f t="shared" si="30"/>
        <v>0.41605995760000003</v>
      </c>
      <c r="R388" s="5" t="s">
        <v>30</v>
      </c>
      <c r="S388" s="6" t="str">
        <f t="shared" si="31"/>
        <v>Yes</v>
      </c>
      <c r="T388" s="7">
        <f t="shared" si="32"/>
        <v>38.438262377582127</v>
      </c>
      <c r="U388" s="6">
        <f t="shared" si="33"/>
        <v>3</v>
      </c>
      <c r="V388" s="5">
        <f t="shared" si="34"/>
        <v>362</v>
      </c>
      <c r="W388" s="5"/>
    </row>
    <row r="389" spans="1:23">
      <c r="A389" s="5">
        <v>387</v>
      </c>
      <c r="B389" s="5" t="s">
        <v>73</v>
      </c>
      <c r="C389" s="5" t="s">
        <v>25</v>
      </c>
      <c r="D389" s="5" t="s">
        <v>171</v>
      </c>
      <c r="E389" s="5" t="s">
        <v>172</v>
      </c>
      <c r="F389" s="5" t="s">
        <v>118</v>
      </c>
      <c r="G389" s="5" t="s">
        <v>142</v>
      </c>
      <c r="H389" s="5" t="s">
        <v>29</v>
      </c>
      <c r="I389" s="5" t="s">
        <v>29</v>
      </c>
      <c r="J389" s="5" t="s">
        <v>29</v>
      </c>
      <c r="K389" s="5" t="s">
        <v>29</v>
      </c>
      <c r="L389" s="5" t="s">
        <v>29</v>
      </c>
      <c r="M389" s="5" t="s">
        <v>29</v>
      </c>
      <c r="N389" s="12">
        <f>VLOOKUP(A389,'[1]Length adjustment - UNK'!$A$2:$F$519,6,FALSE)</f>
        <v>82.62934431240086</v>
      </c>
      <c r="O389" s="12">
        <v>3.304431991</v>
      </c>
      <c r="P389" s="5">
        <v>2.5</v>
      </c>
      <c r="Q389" s="12">
        <f t="shared" si="30"/>
        <v>-0.32177279639999989</v>
      </c>
      <c r="R389" s="5" t="s">
        <v>30</v>
      </c>
      <c r="S389" s="6" t="str">
        <f t="shared" si="31"/>
        <v>Yes</v>
      </c>
      <c r="T389" s="7">
        <f t="shared" si="32"/>
        <v>39.991022783707081</v>
      </c>
      <c r="U389" s="6">
        <f t="shared" si="33"/>
        <v>3</v>
      </c>
      <c r="V389" s="5">
        <f t="shared" si="34"/>
        <v>351</v>
      </c>
      <c r="W389" s="5"/>
    </row>
    <row r="390" spans="1:23">
      <c r="A390" s="5">
        <v>388</v>
      </c>
      <c r="B390" s="5" t="s">
        <v>73</v>
      </c>
      <c r="C390" s="5" t="s">
        <v>25</v>
      </c>
      <c r="D390" s="5" t="s">
        <v>59</v>
      </c>
      <c r="E390" s="5" t="s">
        <v>59</v>
      </c>
      <c r="F390" s="5" t="s">
        <v>69</v>
      </c>
      <c r="G390" s="5" t="s">
        <v>29</v>
      </c>
      <c r="H390" s="5" t="s">
        <v>147</v>
      </c>
      <c r="I390" s="5" t="s">
        <v>29</v>
      </c>
      <c r="J390" s="5" t="s">
        <v>29</v>
      </c>
      <c r="K390" s="5" t="s">
        <v>29</v>
      </c>
      <c r="L390" s="5" t="s">
        <v>29</v>
      </c>
      <c r="M390" s="5" t="s">
        <v>29</v>
      </c>
      <c r="N390" s="12">
        <f>VLOOKUP(A390,'[1]Length adjustment - UNK'!$A$2:$F$519,6,FALSE)</f>
        <v>3.9363949106027918</v>
      </c>
      <c r="O390" s="12">
        <v>2.4813492070000001</v>
      </c>
      <c r="P390" s="5">
        <v>2.5</v>
      </c>
      <c r="Q390" s="12">
        <f t="shared" si="30"/>
        <v>7.4603171999999551E-3</v>
      </c>
      <c r="R390" s="5" t="s">
        <v>30</v>
      </c>
      <c r="S390" s="6" t="str">
        <f t="shared" si="31"/>
        <v>Yes</v>
      </c>
      <c r="T390" s="7">
        <f t="shared" si="32"/>
        <v>630.36084116367874</v>
      </c>
      <c r="U390" s="6">
        <f t="shared" si="33"/>
        <v>5</v>
      </c>
      <c r="V390" s="5">
        <f t="shared" si="34"/>
        <v>5</v>
      </c>
      <c r="W390" s="5"/>
    </row>
    <row r="391" spans="1:23">
      <c r="A391" s="5">
        <v>389</v>
      </c>
      <c r="B391" s="5" t="s">
        <v>73</v>
      </c>
      <c r="C391" s="5" t="s">
        <v>25</v>
      </c>
      <c r="D391" s="5" t="s">
        <v>59</v>
      </c>
      <c r="E391" s="5" t="s">
        <v>59</v>
      </c>
      <c r="F391" s="5" t="s">
        <v>69</v>
      </c>
      <c r="G391" s="5" t="s">
        <v>29</v>
      </c>
      <c r="H391" s="5" t="s">
        <v>87</v>
      </c>
      <c r="I391" s="5" t="s">
        <v>132</v>
      </c>
      <c r="J391" s="5" t="s">
        <v>29</v>
      </c>
      <c r="K391" s="5" t="s">
        <v>29</v>
      </c>
      <c r="L391" s="5" t="s">
        <v>29</v>
      </c>
      <c r="M391" s="5" t="s">
        <v>29</v>
      </c>
      <c r="N391" s="12">
        <f>VLOOKUP(A391,'[1]Length adjustment - UNK'!$A$2:$F$519,6,FALSE)</f>
        <v>6.8008586763786409</v>
      </c>
      <c r="O391" s="12">
        <v>2.0694805199999999</v>
      </c>
      <c r="P391" s="5">
        <v>2.5</v>
      </c>
      <c r="Q391" s="12">
        <f t="shared" si="30"/>
        <v>0.17220779200000003</v>
      </c>
      <c r="R391" s="5" t="s">
        <v>30</v>
      </c>
      <c r="S391" s="6" t="str">
        <f t="shared" si="31"/>
        <v>Yes</v>
      </c>
      <c r="T391" s="7">
        <f t="shared" si="32"/>
        <v>304.29694520603806</v>
      </c>
      <c r="U391" s="6">
        <f t="shared" si="33"/>
        <v>5</v>
      </c>
      <c r="V391" s="5">
        <f t="shared" si="34"/>
        <v>34</v>
      </c>
      <c r="W391" s="5"/>
    </row>
    <row r="392" spans="1:23">
      <c r="A392" s="5">
        <v>390</v>
      </c>
      <c r="B392" s="5" t="s">
        <v>73</v>
      </c>
      <c r="C392" s="5" t="s">
        <v>25</v>
      </c>
      <c r="D392" s="5" t="s">
        <v>59</v>
      </c>
      <c r="E392" s="5" t="s">
        <v>59</v>
      </c>
      <c r="F392" s="5" t="s">
        <v>69</v>
      </c>
      <c r="G392" s="5" t="s">
        <v>29</v>
      </c>
      <c r="H392" s="5" t="s">
        <v>87</v>
      </c>
      <c r="I392" s="5" t="s">
        <v>148</v>
      </c>
      <c r="J392" s="5" t="s">
        <v>29</v>
      </c>
      <c r="K392" s="5" t="s">
        <v>29</v>
      </c>
      <c r="L392" s="5" t="s">
        <v>29</v>
      </c>
      <c r="M392" s="5" t="s">
        <v>29</v>
      </c>
      <c r="N392" s="12">
        <f>VLOOKUP(A392,'[1]Length adjustment - UNK'!$A$2:$F$519,6,FALSE)</f>
        <v>11.204338687135104</v>
      </c>
      <c r="O392" s="12">
        <v>3.5059884560000003</v>
      </c>
      <c r="P392" s="5">
        <v>2.5</v>
      </c>
      <c r="Q392" s="12">
        <f t="shared" si="30"/>
        <v>-0.40239538240000017</v>
      </c>
      <c r="R392" s="5" t="s">
        <v>30</v>
      </c>
      <c r="S392" s="6" t="str">
        <f t="shared" si="31"/>
        <v>Yes</v>
      </c>
      <c r="T392" s="7">
        <f t="shared" si="32"/>
        <v>312.9134662829855</v>
      </c>
      <c r="U392" s="6">
        <f t="shared" si="33"/>
        <v>5</v>
      </c>
      <c r="V392" s="5">
        <f t="shared" si="34"/>
        <v>31</v>
      </c>
      <c r="W392" s="5"/>
    </row>
    <row r="393" spans="1:23">
      <c r="A393" s="5">
        <v>391</v>
      </c>
      <c r="B393" s="5" t="s">
        <v>73</v>
      </c>
      <c r="C393" s="5" t="s">
        <v>25</v>
      </c>
      <c r="D393" s="5" t="s">
        <v>59</v>
      </c>
      <c r="E393" s="5" t="s">
        <v>59</v>
      </c>
      <c r="F393" s="5" t="s">
        <v>118</v>
      </c>
      <c r="G393" s="5" t="s">
        <v>119</v>
      </c>
      <c r="H393" s="5" t="s">
        <v>74</v>
      </c>
      <c r="I393" s="5" t="s">
        <v>29</v>
      </c>
      <c r="J393" s="5" t="s">
        <v>29</v>
      </c>
      <c r="K393" s="5" t="s">
        <v>29</v>
      </c>
      <c r="L393" s="5" t="s">
        <v>29</v>
      </c>
      <c r="M393" s="5" t="s">
        <v>29</v>
      </c>
      <c r="N393" s="12">
        <f>VLOOKUP(A393,'[1]Length adjustment - UNK'!$A$2:$F$519,6,FALSE)</f>
        <v>7.6985542582973254</v>
      </c>
      <c r="O393" s="12">
        <v>3.5825757570000003</v>
      </c>
      <c r="P393" s="5">
        <v>2.5</v>
      </c>
      <c r="Q393" s="12">
        <f t="shared" si="30"/>
        <v>-0.43303030280000021</v>
      </c>
      <c r="R393" s="5" t="s">
        <v>30</v>
      </c>
      <c r="S393" s="6" t="str">
        <f t="shared" si="31"/>
        <v>Yes</v>
      </c>
      <c r="T393" s="7">
        <f t="shared" si="32"/>
        <v>465.35695363045369</v>
      </c>
      <c r="U393" s="6">
        <f t="shared" si="33"/>
        <v>5</v>
      </c>
      <c r="V393" s="5">
        <f t="shared" si="34"/>
        <v>11</v>
      </c>
      <c r="W393" s="5"/>
    </row>
    <row r="394" spans="1:23">
      <c r="A394" s="5">
        <v>392</v>
      </c>
      <c r="B394" s="5" t="s">
        <v>73</v>
      </c>
      <c r="C394" s="5" t="s">
        <v>25</v>
      </c>
      <c r="D394" s="5" t="s">
        <v>59</v>
      </c>
      <c r="E394" s="5" t="s">
        <v>59</v>
      </c>
      <c r="F394" s="5" t="s">
        <v>118</v>
      </c>
      <c r="G394" s="5" t="s">
        <v>119</v>
      </c>
      <c r="H394" s="5" t="s">
        <v>85</v>
      </c>
      <c r="I394" s="5" t="s">
        <v>29</v>
      </c>
      <c r="J394" s="5" t="s">
        <v>29</v>
      </c>
      <c r="K394" s="5" t="s">
        <v>29</v>
      </c>
      <c r="L394" s="5" t="s">
        <v>29</v>
      </c>
      <c r="M394" s="5" t="s">
        <v>29</v>
      </c>
      <c r="N394" s="12">
        <f>VLOOKUP(A394,'[1]Length adjustment - UNK'!$A$2:$F$519,6,FALSE)</f>
        <v>4.9579465044580511</v>
      </c>
      <c r="O394" s="12">
        <v>1.7039682540000003</v>
      </c>
      <c r="P394" s="5">
        <v>2.5</v>
      </c>
      <c r="Q394" s="12">
        <f t="shared" si="30"/>
        <v>0.31841269839999986</v>
      </c>
      <c r="R394" s="5" t="s">
        <v>30</v>
      </c>
      <c r="S394" s="6" t="str">
        <f t="shared" si="31"/>
        <v>Yes</v>
      </c>
      <c r="T394" s="7">
        <f t="shared" si="32"/>
        <v>343.68427583231045</v>
      </c>
      <c r="U394" s="6">
        <f t="shared" si="33"/>
        <v>5</v>
      </c>
      <c r="V394" s="5">
        <f t="shared" si="34"/>
        <v>25</v>
      </c>
      <c r="W394" s="5"/>
    </row>
    <row r="395" spans="1:23">
      <c r="A395" s="5">
        <v>393</v>
      </c>
      <c r="B395" s="5" t="s">
        <v>73</v>
      </c>
      <c r="C395" s="5" t="s">
        <v>25</v>
      </c>
      <c r="D395" s="5" t="s">
        <v>59</v>
      </c>
      <c r="E395" s="5" t="s">
        <v>59</v>
      </c>
      <c r="F395" s="5" t="s">
        <v>118</v>
      </c>
      <c r="G395" s="5" t="s">
        <v>29</v>
      </c>
      <c r="H395" s="5" t="s">
        <v>109</v>
      </c>
      <c r="I395" s="5" t="s">
        <v>132</v>
      </c>
      <c r="J395" s="5" t="s">
        <v>29</v>
      </c>
      <c r="K395" s="5" t="s">
        <v>29</v>
      </c>
      <c r="L395" s="5" t="s">
        <v>29</v>
      </c>
      <c r="M395" s="5" t="s">
        <v>29</v>
      </c>
      <c r="N395" s="12">
        <f>VLOOKUP(A395,'[1]Length adjustment - UNK'!$A$2:$F$519,6,FALSE)</f>
        <v>9.2662795628875436</v>
      </c>
      <c r="O395" s="12">
        <v>1.4718253969999999</v>
      </c>
      <c r="P395" s="5">
        <v>2.5</v>
      </c>
      <c r="Q395" s="12">
        <f t="shared" si="30"/>
        <v>0.41126984119999999</v>
      </c>
      <c r="R395" s="5" t="s">
        <v>30</v>
      </c>
      <c r="S395" s="6" t="str">
        <f t="shared" si="31"/>
        <v>Yes</v>
      </c>
      <c r="T395" s="7">
        <f t="shared" si="32"/>
        <v>158.83671402434484</v>
      </c>
      <c r="U395" s="6">
        <f t="shared" si="33"/>
        <v>5</v>
      </c>
      <c r="V395" s="5">
        <f t="shared" si="34"/>
        <v>81</v>
      </c>
      <c r="W395" s="5"/>
    </row>
    <row r="396" spans="1:23">
      <c r="A396" s="5">
        <v>394</v>
      </c>
      <c r="B396" s="5" t="s">
        <v>73</v>
      </c>
      <c r="C396" s="5" t="s">
        <v>25</v>
      </c>
      <c r="D396" s="5" t="s">
        <v>59</v>
      </c>
      <c r="E396" s="5" t="s">
        <v>59</v>
      </c>
      <c r="F396" s="5" t="s">
        <v>118</v>
      </c>
      <c r="G396" s="5" t="s">
        <v>29</v>
      </c>
      <c r="H396" s="5" t="s">
        <v>109</v>
      </c>
      <c r="I396" s="5" t="s">
        <v>148</v>
      </c>
      <c r="J396" s="5" t="s">
        <v>29</v>
      </c>
      <c r="K396" s="5" t="s">
        <v>29</v>
      </c>
      <c r="L396" s="5" t="s">
        <v>29</v>
      </c>
      <c r="M396" s="5" t="s">
        <v>29</v>
      </c>
      <c r="N396" s="12">
        <f>VLOOKUP(A396,'[1]Length adjustment - UNK'!$A$2:$F$519,6,FALSE)</f>
        <v>11.531582872153271</v>
      </c>
      <c r="O396" s="12">
        <v>2.9777777780000001</v>
      </c>
      <c r="P396" s="5">
        <v>2.5</v>
      </c>
      <c r="Q396" s="12">
        <f t="shared" si="30"/>
        <v>-0.19111111120000013</v>
      </c>
      <c r="R396" s="5" t="s">
        <v>30</v>
      </c>
      <c r="S396" s="6" t="str">
        <f t="shared" si="31"/>
        <v>Yes</v>
      </c>
      <c r="T396" s="7">
        <f t="shared" si="32"/>
        <v>258.22801700456978</v>
      </c>
      <c r="U396" s="6">
        <f t="shared" si="33"/>
        <v>5</v>
      </c>
      <c r="V396" s="5">
        <f t="shared" si="34"/>
        <v>44</v>
      </c>
      <c r="W396" s="5"/>
    </row>
    <row r="397" spans="1:23">
      <c r="A397" s="5">
        <v>395</v>
      </c>
      <c r="B397" s="5" t="s">
        <v>73</v>
      </c>
      <c r="C397" s="5" t="s">
        <v>25</v>
      </c>
      <c r="D397" s="5" t="s">
        <v>59</v>
      </c>
      <c r="E397" s="5" t="s">
        <v>59</v>
      </c>
      <c r="F397" s="5" t="s">
        <v>118</v>
      </c>
      <c r="G397" s="5" t="s">
        <v>119</v>
      </c>
      <c r="H397" s="5" t="s">
        <v>140</v>
      </c>
      <c r="I397" s="5" t="s">
        <v>29</v>
      </c>
      <c r="J397" s="5" t="s">
        <v>29</v>
      </c>
      <c r="K397" s="5" t="s">
        <v>29</v>
      </c>
      <c r="L397" s="5" t="s">
        <v>29</v>
      </c>
      <c r="M397" s="5" t="s">
        <v>29</v>
      </c>
      <c r="N397" s="12">
        <f>VLOOKUP(A397,'[1]Length adjustment - UNK'!$A$2:$F$519,6,FALSE)</f>
        <v>16.979035628220696</v>
      </c>
      <c r="O397" s="12">
        <v>2.4980519490000002</v>
      </c>
      <c r="P397" s="5">
        <v>2.5</v>
      </c>
      <c r="Q397" s="12">
        <f t="shared" si="30"/>
        <v>7.7922039999989146E-4</v>
      </c>
      <c r="R397" s="5" t="s">
        <v>30</v>
      </c>
      <c r="S397" s="6" t="str">
        <f t="shared" si="31"/>
        <v>Yes</v>
      </c>
      <c r="T397" s="7">
        <f t="shared" si="32"/>
        <v>147.12566742294899</v>
      </c>
      <c r="U397" s="6">
        <f t="shared" si="33"/>
        <v>5</v>
      </c>
      <c r="V397" s="5">
        <f t="shared" si="34"/>
        <v>87</v>
      </c>
      <c r="W397" s="5"/>
    </row>
    <row r="398" spans="1:23">
      <c r="A398" s="5">
        <v>396</v>
      </c>
      <c r="B398" s="5" t="s">
        <v>73</v>
      </c>
      <c r="C398" s="5" t="s">
        <v>25</v>
      </c>
      <c r="D398" s="5" t="s">
        <v>59</v>
      </c>
      <c r="E398" s="5" t="s">
        <v>59</v>
      </c>
      <c r="F398" s="5" t="s">
        <v>118</v>
      </c>
      <c r="G398" s="5" t="s">
        <v>127</v>
      </c>
      <c r="H398" s="5" t="s">
        <v>29</v>
      </c>
      <c r="I398" s="5" t="s">
        <v>29</v>
      </c>
      <c r="J398" s="5" t="s">
        <v>29</v>
      </c>
      <c r="K398" s="5" t="s">
        <v>29</v>
      </c>
      <c r="L398" s="5" t="s">
        <v>29</v>
      </c>
      <c r="M398" s="5" t="s">
        <v>29</v>
      </c>
      <c r="N398" s="12">
        <f>VLOOKUP(A398,'[1]Length adjustment - UNK'!$A$2:$F$519,6,FALSE)</f>
        <v>31.183662512349837</v>
      </c>
      <c r="O398" s="12">
        <v>2.5203823959999996</v>
      </c>
      <c r="P398" s="5">
        <v>2.5</v>
      </c>
      <c r="Q398" s="12">
        <f t="shared" si="30"/>
        <v>-8.1529583999997435E-3</v>
      </c>
      <c r="R398" s="5" t="s">
        <v>30</v>
      </c>
      <c r="S398" s="6" t="str">
        <f t="shared" si="31"/>
        <v>Yes</v>
      </c>
      <c r="T398" s="7">
        <f t="shared" si="32"/>
        <v>80.823809422701345</v>
      </c>
      <c r="U398" s="6">
        <f t="shared" si="33"/>
        <v>4</v>
      </c>
      <c r="V398" s="5">
        <f t="shared" si="34"/>
        <v>186</v>
      </c>
      <c r="W398" s="5"/>
    </row>
    <row r="399" spans="1:23">
      <c r="A399" s="5">
        <v>397</v>
      </c>
      <c r="B399" s="5" t="s">
        <v>73</v>
      </c>
      <c r="C399" s="5" t="s">
        <v>25</v>
      </c>
      <c r="D399" s="5" t="s">
        <v>59</v>
      </c>
      <c r="E399" s="5" t="s">
        <v>59</v>
      </c>
      <c r="F399" s="5" t="s">
        <v>134</v>
      </c>
      <c r="G399" s="5" t="s">
        <v>29</v>
      </c>
      <c r="H399" s="5" t="s">
        <v>29</v>
      </c>
      <c r="I399" s="5" t="s">
        <v>29</v>
      </c>
      <c r="J399" s="5" t="s">
        <v>29</v>
      </c>
      <c r="K399" s="5" t="s">
        <v>29</v>
      </c>
      <c r="L399" s="5" t="s">
        <v>29</v>
      </c>
      <c r="M399" s="5" t="s">
        <v>29</v>
      </c>
      <c r="N399" s="12">
        <f>VLOOKUP(A399,'[1]Length adjustment - UNK'!$A$2:$F$519,6,FALSE)</f>
        <v>16.855816887331237</v>
      </c>
      <c r="O399" s="12">
        <v>2.1774531029999999</v>
      </c>
      <c r="P399" s="5">
        <v>2.5</v>
      </c>
      <c r="Q399" s="12">
        <f t="shared" si="30"/>
        <v>0.12901875880000002</v>
      </c>
      <c r="R399" s="5" t="s">
        <v>30</v>
      </c>
      <c r="S399" s="6" t="str">
        <f t="shared" si="31"/>
        <v>Yes</v>
      </c>
      <c r="T399" s="7">
        <f t="shared" si="32"/>
        <v>129.18110807412515</v>
      </c>
      <c r="U399" s="6">
        <f t="shared" si="33"/>
        <v>5</v>
      </c>
      <c r="V399" s="5">
        <f t="shared" si="34"/>
        <v>101</v>
      </c>
      <c r="W399" s="5"/>
    </row>
    <row r="400" spans="1:23" ht="23.1">
      <c r="A400" s="5">
        <v>398</v>
      </c>
      <c r="B400" s="5" t="s">
        <v>73</v>
      </c>
      <c r="C400" s="5" t="s">
        <v>45</v>
      </c>
      <c r="D400" s="5" t="s">
        <v>173</v>
      </c>
      <c r="E400" s="5" t="s">
        <v>29</v>
      </c>
      <c r="F400" s="5" t="s">
        <v>29</v>
      </c>
      <c r="G400" s="5" t="s">
        <v>29</v>
      </c>
      <c r="H400" s="5" t="s">
        <v>29</v>
      </c>
      <c r="I400" s="5" t="s">
        <v>29</v>
      </c>
      <c r="J400" s="5" t="s">
        <v>29</v>
      </c>
      <c r="K400" s="5" t="s">
        <v>29</v>
      </c>
      <c r="L400" s="5" t="s">
        <v>29</v>
      </c>
      <c r="M400" s="5" t="s">
        <v>29</v>
      </c>
      <c r="N400" s="12">
        <f>VLOOKUP(A400,'[1]Length adjustment - UNK'!$A$2:$F$519,6,FALSE)</f>
        <v>81.901359008025111</v>
      </c>
      <c r="O400" s="12">
        <v>1.04384134</v>
      </c>
      <c r="P400" s="5">
        <v>2.5</v>
      </c>
      <c r="Q400" s="12">
        <f t="shared" si="30"/>
        <v>0.58246346400000004</v>
      </c>
      <c r="R400" s="5" t="s">
        <v>30</v>
      </c>
      <c r="S400" s="6" t="str">
        <f t="shared" si="31"/>
        <v>No</v>
      </c>
      <c r="T400" s="7">
        <f t="shared" si="32"/>
        <v>12.745104020773562</v>
      </c>
      <c r="U400" s="6">
        <f t="shared" si="33"/>
        <v>2</v>
      </c>
      <c r="V400" s="5">
        <f t="shared" si="34"/>
        <v>493</v>
      </c>
      <c r="W400" s="17" t="s">
        <v>174</v>
      </c>
    </row>
    <row r="401" spans="1:23">
      <c r="A401" s="5">
        <v>399</v>
      </c>
      <c r="B401" s="5" t="s">
        <v>73</v>
      </c>
      <c r="C401" s="5" t="s">
        <v>45</v>
      </c>
      <c r="D401" s="5" t="s">
        <v>33</v>
      </c>
      <c r="E401" s="5" t="s">
        <v>80</v>
      </c>
      <c r="F401" s="5" t="s">
        <v>69</v>
      </c>
      <c r="G401" s="5" t="s">
        <v>81</v>
      </c>
      <c r="H401" s="5" t="s">
        <v>29</v>
      </c>
      <c r="I401" s="5" t="s">
        <v>29</v>
      </c>
      <c r="J401" s="5" t="s">
        <v>29</v>
      </c>
      <c r="K401" s="5" t="s">
        <v>29</v>
      </c>
      <c r="L401" s="5" t="s">
        <v>29</v>
      </c>
      <c r="M401" s="5" t="s">
        <v>29</v>
      </c>
      <c r="N401" s="12">
        <f>VLOOKUP(A401,'[1]Length adjustment - UNK'!$A$2:$F$519,6,FALSE)</f>
        <v>12.733952912279332</v>
      </c>
      <c r="O401" s="12">
        <v>3.1837160860000004</v>
      </c>
      <c r="P401" s="5">
        <v>2.5</v>
      </c>
      <c r="Q401" s="12">
        <f t="shared" si="30"/>
        <v>-0.27348643440000009</v>
      </c>
      <c r="R401" s="5" t="s">
        <v>30</v>
      </c>
      <c r="S401" s="6" t="str">
        <f t="shared" si="31"/>
        <v>Yes</v>
      </c>
      <c r="T401" s="7">
        <f t="shared" si="32"/>
        <v>250.01789373117185</v>
      </c>
      <c r="U401" s="6">
        <f t="shared" si="33"/>
        <v>5</v>
      </c>
      <c r="V401" s="5">
        <f t="shared" si="34"/>
        <v>48</v>
      </c>
      <c r="W401" s="5"/>
    </row>
    <row r="402" spans="1:23">
      <c r="A402" s="5">
        <v>400</v>
      </c>
      <c r="B402" s="5" t="s">
        <v>73</v>
      </c>
      <c r="C402" s="5" t="s">
        <v>45</v>
      </c>
      <c r="D402" s="5" t="s">
        <v>33</v>
      </c>
      <c r="E402" s="5" t="s">
        <v>80</v>
      </c>
      <c r="F402" s="5" t="s">
        <v>69</v>
      </c>
      <c r="G402" s="5" t="s">
        <v>89</v>
      </c>
      <c r="H402" s="5" t="s">
        <v>74</v>
      </c>
      <c r="I402" s="5" t="s">
        <v>75</v>
      </c>
      <c r="J402" s="5" t="s">
        <v>29</v>
      </c>
      <c r="K402" s="5" t="s">
        <v>29</v>
      </c>
      <c r="L402" s="5" t="s">
        <v>29</v>
      </c>
      <c r="M402" s="5" t="s">
        <v>29</v>
      </c>
      <c r="N402" s="12">
        <f>VLOOKUP(A402,'[1]Length adjustment - UNK'!$A$2:$F$519,6,FALSE)</f>
        <v>4.7699524454021276</v>
      </c>
      <c r="O402" s="12">
        <v>1.8267223440000002</v>
      </c>
      <c r="P402" s="5">
        <v>2.5</v>
      </c>
      <c r="Q402" s="12">
        <f t="shared" si="30"/>
        <v>0.26931106239999991</v>
      </c>
      <c r="R402" s="5" t="s">
        <v>30</v>
      </c>
      <c r="S402" s="6" t="str">
        <f t="shared" si="31"/>
        <v>Yes</v>
      </c>
      <c r="T402" s="7">
        <f t="shared" si="32"/>
        <v>382.96447709050477</v>
      </c>
      <c r="U402" s="6">
        <f t="shared" si="33"/>
        <v>5</v>
      </c>
      <c r="V402" s="5">
        <f t="shared" si="34"/>
        <v>18</v>
      </c>
      <c r="W402" s="5"/>
    </row>
    <row r="403" spans="1:23">
      <c r="A403" s="5">
        <v>401</v>
      </c>
      <c r="B403" s="5" t="s">
        <v>73</v>
      </c>
      <c r="C403" s="5" t="s">
        <v>45</v>
      </c>
      <c r="D403" s="5" t="s">
        <v>33</v>
      </c>
      <c r="E403" s="5" t="s">
        <v>80</v>
      </c>
      <c r="F403" s="5" t="s">
        <v>69</v>
      </c>
      <c r="G403" s="5" t="s">
        <v>89</v>
      </c>
      <c r="H403" s="5" t="s">
        <v>74</v>
      </c>
      <c r="I403" s="5" t="s">
        <v>82</v>
      </c>
      <c r="J403" s="5" t="s">
        <v>29</v>
      </c>
      <c r="K403" s="5" t="s">
        <v>29</v>
      </c>
      <c r="L403" s="5" t="s">
        <v>29</v>
      </c>
      <c r="M403" s="5" t="s">
        <v>29</v>
      </c>
      <c r="N403" s="12">
        <f>VLOOKUP(A403,'[1]Length adjustment - UNK'!$A$2:$F$519,6,FALSE)</f>
        <v>5.0824934154863879</v>
      </c>
      <c r="O403" s="12">
        <v>2.8705636840000004</v>
      </c>
      <c r="P403" s="5">
        <v>2.5</v>
      </c>
      <c r="Q403" s="12">
        <f t="shared" si="30"/>
        <v>-0.14822547360000016</v>
      </c>
      <c r="R403" s="5" t="s">
        <v>30</v>
      </c>
      <c r="S403" s="6" t="str">
        <f t="shared" si="31"/>
        <v>Yes</v>
      </c>
      <c r="T403" s="7">
        <f t="shared" si="32"/>
        <v>564.79437341785342</v>
      </c>
      <c r="U403" s="6">
        <f t="shared" si="33"/>
        <v>5</v>
      </c>
      <c r="V403" s="5">
        <f t="shared" si="34"/>
        <v>8</v>
      </c>
      <c r="W403" s="5"/>
    </row>
    <row r="404" spans="1:23">
      <c r="A404" s="5">
        <v>402</v>
      </c>
      <c r="B404" s="5" t="s">
        <v>73</v>
      </c>
      <c r="C404" s="5" t="s">
        <v>45</v>
      </c>
      <c r="D404" s="5" t="s">
        <v>33</v>
      </c>
      <c r="E404" s="5" t="s">
        <v>80</v>
      </c>
      <c r="F404" s="5" t="s">
        <v>69</v>
      </c>
      <c r="G404" s="5" t="s">
        <v>89</v>
      </c>
      <c r="H404" s="5" t="s">
        <v>74</v>
      </c>
      <c r="I404" s="5" t="s">
        <v>84</v>
      </c>
      <c r="J404" s="5" t="s">
        <v>29</v>
      </c>
      <c r="K404" s="5" t="s">
        <v>29</v>
      </c>
      <c r="L404" s="5" t="s">
        <v>29</v>
      </c>
      <c r="M404" s="5" t="s">
        <v>29</v>
      </c>
      <c r="N404" s="12">
        <f>VLOOKUP(A404,'[1]Length adjustment - UNK'!$A$2:$F$519,6,FALSE)</f>
        <v>4.1988711385309037</v>
      </c>
      <c r="O404" s="12">
        <v>1.7745302780000001</v>
      </c>
      <c r="P404" s="5">
        <v>2.5</v>
      </c>
      <c r="Q404" s="12">
        <f t="shared" si="30"/>
        <v>0.29018788880000002</v>
      </c>
      <c r="R404" s="5" t="s">
        <v>30</v>
      </c>
      <c r="S404" s="6" t="str">
        <f t="shared" si="31"/>
        <v>Yes</v>
      </c>
      <c r="T404" s="7">
        <f t="shared" si="32"/>
        <v>422.62079960397898</v>
      </c>
      <c r="U404" s="6">
        <f t="shared" si="33"/>
        <v>5</v>
      </c>
      <c r="V404" s="5">
        <f t="shared" si="34"/>
        <v>13</v>
      </c>
      <c r="W404" s="5"/>
    </row>
    <row r="405" spans="1:23">
      <c r="A405" s="5">
        <v>403</v>
      </c>
      <c r="B405" s="5" t="s">
        <v>73</v>
      </c>
      <c r="C405" s="5" t="s">
        <v>45</v>
      </c>
      <c r="D405" s="5" t="s">
        <v>33</v>
      </c>
      <c r="E405" s="5" t="s">
        <v>80</v>
      </c>
      <c r="F405" s="5" t="s">
        <v>69</v>
      </c>
      <c r="G405" s="5" t="s">
        <v>89</v>
      </c>
      <c r="H405" s="5" t="s">
        <v>85</v>
      </c>
      <c r="I405" s="5" t="s">
        <v>29</v>
      </c>
      <c r="J405" s="5" t="s">
        <v>29</v>
      </c>
      <c r="K405" s="5" t="s">
        <v>29</v>
      </c>
      <c r="L405" s="5" t="s">
        <v>29</v>
      </c>
      <c r="M405" s="5" t="s">
        <v>29</v>
      </c>
      <c r="N405" s="12">
        <f>VLOOKUP(A405,'[1]Length adjustment - UNK'!$A$2:$F$519,6,FALSE)</f>
        <v>28.980849416135847</v>
      </c>
      <c r="O405" s="12">
        <v>2.661795417</v>
      </c>
      <c r="P405" s="5">
        <v>2.5</v>
      </c>
      <c r="Q405" s="12">
        <f t="shared" si="30"/>
        <v>-6.4718166800000088E-2</v>
      </c>
      <c r="R405" s="5" t="s">
        <v>30</v>
      </c>
      <c r="S405" s="6" t="str">
        <f t="shared" si="31"/>
        <v>Yes</v>
      </c>
      <c r="T405" s="7">
        <f t="shared" si="32"/>
        <v>91.846701205313039</v>
      </c>
      <c r="U405" s="6">
        <f t="shared" si="33"/>
        <v>4</v>
      </c>
      <c r="V405" s="5">
        <f t="shared" si="34"/>
        <v>155</v>
      </c>
      <c r="W405" s="5"/>
    </row>
    <row r="406" spans="1:23">
      <c r="A406" s="5">
        <v>404</v>
      </c>
      <c r="B406" s="5" t="s">
        <v>73</v>
      </c>
      <c r="C406" s="5" t="s">
        <v>45</v>
      </c>
      <c r="D406" s="5" t="s">
        <v>33</v>
      </c>
      <c r="E406" s="5" t="s">
        <v>80</v>
      </c>
      <c r="F406" s="5" t="s">
        <v>69</v>
      </c>
      <c r="G406" s="5" t="s">
        <v>89</v>
      </c>
      <c r="H406" s="5" t="s">
        <v>109</v>
      </c>
      <c r="I406" s="5" t="s">
        <v>90</v>
      </c>
      <c r="J406" s="5" t="s">
        <v>29</v>
      </c>
      <c r="K406" s="5" t="s">
        <v>29</v>
      </c>
      <c r="L406" s="5" t="s">
        <v>29</v>
      </c>
      <c r="M406" s="5" t="s">
        <v>29</v>
      </c>
      <c r="N406" s="12">
        <f>VLOOKUP(A406,'[1]Length adjustment - UNK'!$A$2:$F$519,6,FALSE)</f>
        <v>29.396609537244625</v>
      </c>
      <c r="O406" s="12">
        <v>2.1920668119999998</v>
      </c>
      <c r="P406" s="5">
        <v>2.5</v>
      </c>
      <c r="Q406" s="12">
        <f t="shared" si="30"/>
        <v>0.1231732752000001</v>
      </c>
      <c r="R406" s="5" t="s">
        <v>30</v>
      </c>
      <c r="S406" s="6" t="str">
        <f t="shared" si="31"/>
        <v>Yes</v>
      </c>
      <c r="T406" s="7">
        <f t="shared" si="32"/>
        <v>74.568695047050127</v>
      </c>
      <c r="U406" s="6">
        <f t="shared" si="33"/>
        <v>4</v>
      </c>
      <c r="V406" s="5">
        <f t="shared" si="34"/>
        <v>210</v>
      </c>
      <c r="W406" s="5"/>
    </row>
    <row r="407" spans="1:23">
      <c r="A407" s="5">
        <v>405</v>
      </c>
      <c r="B407" s="5" t="s">
        <v>73</v>
      </c>
      <c r="C407" s="5" t="s">
        <v>45</v>
      </c>
      <c r="D407" s="5" t="s">
        <v>33</v>
      </c>
      <c r="E407" s="5" t="s">
        <v>80</v>
      </c>
      <c r="F407" s="5" t="s">
        <v>69</v>
      </c>
      <c r="G407" s="5" t="s">
        <v>89</v>
      </c>
      <c r="H407" s="5" t="s">
        <v>109</v>
      </c>
      <c r="I407" s="5" t="s">
        <v>158</v>
      </c>
      <c r="J407" s="5" t="s">
        <v>29</v>
      </c>
      <c r="K407" s="5" t="s">
        <v>29</v>
      </c>
      <c r="L407" s="5" t="s">
        <v>29</v>
      </c>
      <c r="M407" s="5" t="s">
        <v>29</v>
      </c>
      <c r="N407" s="12">
        <f>VLOOKUP(A407,'[1]Length adjustment - UNK'!$A$2:$F$519,6,FALSE)</f>
        <v>37.2315525352574</v>
      </c>
      <c r="O407" s="12">
        <v>2.2964509470000003</v>
      </c>
      <c r="P407" s="5">
        <v>2.5</v>
      </c>
      <c r="Q407" s="12">
        <f t="shared" si="30"/>
        <v>8.1419621199999903E-2</v>
      </c>
      <c r="R407" s="5" t="s">
        <v>30</v>
      </c>
      <c r="S407" s="6" t="str">
        <f t="shared" si="31"/>
        <v>Yes</v>
      </c>
      <c r="T407" s="7">
        <f t="shared" si="32"/>
        <v>61.680235999433961</v>
      </c>
      <c r="U407" s="6">
        <f t="shared" si="33"/>
        <v>4</v>
      </c>
      <c r="V407" s="5">
        <f t="shared" si="34"/>
        <v>255</v>
      </c>
      <c r="W407" s="5"/>
    </row>
    <row r="408" spans="1:23">
      <c r="A408" s="5">
        <v>406</v>
      </c>
      <c r="B408" s="5" t="s">
        <v>73</v>
      </c>
      <c r="C408" s="5" t="s">
        <v>45</v>
      </c>
      <c r="D408" s="5" t="s">
        <v>33</v>
      </c>
      <c r="E408" s="5" t="s">
        <v>80</v>
      </c>
      <c r="F408" s="5" t="s">
        <v>69</v>
      </c>
      <c r="G408" s="5" t="s">
        <v>89</v>
      </c>
      <c r="H408" s="5" t="s">
        <v>109</v>
      </c>
      <c r="I408" s="5" t="s">
        <v>151</v>
      </c>
      <c r="J408" s="5" t="s">
        <v>29</v>
      </c>
      <c r="K408" s="5" t="s">
        <v>29</v>
      </c>
      <c r="L408" s="5" t="s">
        <v>29</v>
      </c>
      <c r="M408" s="5" t="s">
        <v>29</v>
      </c>
      <c r="N408" s="12">
        <f>VLOOKUP(A408,'[1]Length adjustment - UNK'!$A$2:$F$519,6,FALSE)</f>
        <v>35.748310927478656</v>
      </c>
      <c r="O408" s="12">
        <v>3.1837160870000001</v>
      </c>
      <c r="P408" s="5">
        <v>2.5</v>
      </c>
      <c r="Q408" s="12">
        <f t="shared" si="30"/>
        <v>-0.27348643480000012</v>
      </c>
      <c r="R408" s="5" t="s">
        <v>30</v>
      </c>
      <c r="S408" s="6" t="str">
        <f t="shared" si="31"/>
        <v>Yes</v>
      </c>
      <c r="T408" s="7">
        <f t="shared" si="32"/>
        <v>89.059203201479733</v>
      </c>
      <c r="U408" s="6">
        <f t="shared" si="33"/>
        <v>4</v>
      </c>
      <c r="V408" s="5">
        <f t="shared" si="34"/>
        <v>162</v>
      </c>
      <c r="W408" s="5"/>
    </row>
    <row r="409" spans="1:23">
      <c r="A409" s="5">
        <v>407</v>
      </c>
      <c r="B409" s="5" t="s">
        <v>73</v>
      </c>
      <c r="C409" s="5" t="s">
        <v>45</v>
      </c>
      <c r="D409" s="5" t="s">
        <v>33</v>
      </c>
      <c r="E409" s="5" t="s">
        <v>80</v>
      </c>
      <c r="F409" s="5" t="s">
        <v>69</v>
      </c>
      <c r="G409" s="5" t="s">
        <v>89</v>
      </c>
      <c r="H409" s="5" t="s">
        <v>109</v>
      </c>
      <c r="I409" s="5" t="s">
        <v>84</v>
      </c>
      <c r="J409" s="5" t="s">
        <v>29</v>
      </c>
      <c r="K409" s="5" t="s">
        <v>29</v>
      </c>
      <c r="L409" s="5" t="s">
        <v>29</v>
      </c>
      <c r="M409" s="5" t="s">
        <v>29</v>
      </c>
      <c r="N409" s="12">
        <f>VLOOKUP(A409,'[1]Length adjustment - UNK'!$A$2:$F$519,6,FALSE)</f>
        <v>23.098149503796567</v>
      </c>
      <c r="O409" s="12">
        <v>2.2442588809999999</v>
      </c>
      <c r="P409" s="5">
        <v>2.5</v>
      </c>
      <c r="Q409" s="12">
        <f t="shared" si="30"/>
        <v>0.10229644760000001</v>
      </c>
      <c r="R409" s="5" t="s">
        <v>30</v>
      </c>
      <c r="S409" s="6" t="str">
        <f t="shared" si="31"/>
        <v>Yes</v>
      </c>
      <c r="T409" s="7">
        <f t="shared" si="32"/>
        <v>97.161847559741474</v>
      </c>
      <c r="U409" s="6">
        <f t="shared" si="33"/>
        <v>4</v>
      </c>
      <c r="V409" s="5">
        <f t="shared" si="34"/>
        <v>145</v>
      </c>
      <c r="W409" s="5"/>
    </row>
    <row r="410" spans="1:23">
      <c r="A410" s="5">
        <v>408</v>
      </c>
      <c r="B410" s="5" t="s">
        <v>73</v>
      </c>
      <c r="C410" s="5" t="s">
        <v>45</v>
      </c>
      <c r="D410" s="5" t="s">
        <v>33</v>
      </c>
      <c r="E410" s="5" t="s">
        <v>80</v>
      </c>
      <c r="F410" s="5" t="s">
        <v>69</v>
      </c>
      <c r="G410" s="5" t="s">
        <v>89</v>
      </c>
      <c r="H410" s="5" t="s">
        <v>140</v>
      </c>
      <c r="I410" s="5" t="s">
        <v>29</v>
      </c>
      <c r="J410" s="5" t="s">
        <v>29</v>
      </c>
      <c r="K410" s="5" t="s">
        <v>29</v>
      </c>
      <c r="L410" s="5" t="s">
        <v>29</v>
      </c>
      <c r="M410" s="5" t="s">
        <v>29</v>
      </c>
      <c r="N410" s="12">
        <f>VLOOKUP(A410,'[1]Length adjustment - UNK'!$A$2:$F$519,6,FALSE)</f>
        <v>67.405420330962272</v>
      </c>
      <c r="O410" s="12">
        <v>2.2442588809999999</v>
      </c>
      <c r="P410" s="5">
        <v>2.5</v>
      </c>
      <c r="Q410" s="12">
        <f t="shared" si="30"/>
        <v>0.10229644760000001</v>
      </c>
      <c r="R410" s="5" t="s">
        <v>30</v>
      </c>
      <c r="S410" s="6" t="str">
        <f t="shared" si="31"/>
        <v>Yes</v>
      </c>
      <c r="T410" s="7">
        <f t="shared" si="32"/>
        <v>33.294931920617564</v>
      </c>
      <c r="U410" s="6">
        <f t="shared" si="33"/>
        <v>3</v>
      </c>
      <c r="V410" s="5">
        <f t="shared" si="34"/>
        <v>388</v>
      </c>
      <c r="W410" s="5"/>
    </row>
    <row r="411" spans="1:23">
      <c r="A411" s="5">
        <v>409</v>
      </c>
      <c r="B411" s="5" t="s">
        <v>73</v>
      </c>
      <c r="C411" s="5" t="s">
        <v>45</v>
      </c>
      <c r="D411" s="5" t="s">
        <v>33</v>
      </c>
      <c r="E411" s="5" t="s">
        <v>80</v>
      </c>
      <c r="F411" s="5" t="s">
        <v>118</v>
      </c>
      <c r="G411" s="5" t="s">
        <v>175</v>
      </c>
      <c r="H411" s="5" t="s">
        <v>147</v>
      </c>
      <c r="I411" s="5" t="s">
        <v>29</v>
      </c>
      <c r="J411" s="5" t="s">
        <v>29</v>
      </c>
      <c r="K411" s="5" t="s">
        <v>29</v>
      </c>
      <c r="L411" s="5" t="s">
        <v>29</v>
      </c>
      <c r="M411" s="5" t="s">
        <v>29</v>
      </c>
      <c r="N411" s="12">
        <f>VLOOKUP(A411,'[1]Length adjustment - UNK'!$A$2:$F$519,6,FALSE)</f>
        <v>14.520439629954282</v>
      </c>
      <c r="O411" s="12">
        <v>1.5135699420000002</v>
      </c>
      <c r="P411" s="5">
        <v>2.5</v>
      </c>
      <c r="Q411" s="12">
        <f t="shared" si="30"/>
        <v>0.39457202319999995</v>
      </c>
      <c r="R411" s="5" t="s">
        <v>30</v>
      </c>
      <c r="S411" s="6" t="str">
        <f t="shared" si="31"/>
        <v>Yes</v>
      </c>
      <c r="T411" s="7">
        <f t="shared" si="32"/>
        <v>104.23719808576936</v>
      </c>
      <c r="U411" s="6">
        <f t="shared" si="33"/>
        <v>5</v>
      </c>
      <c r="V411" s="5">
        <f t="shared" si="34"/>
        <v>129</v>
      </c>
      <c r="W411" s="5"/>
    </row>
    <row r="412" spans="1:23">
      <c r="A412" s="5">
        <v>410</v>
      </c>
      <c r="B412" s="5" t="s">
        <v>73</v>
      </c>
      <c r="C412" s="5" t="s">
        <v>45</v>
      </c>
      <c r="D412" s="5" t="s">
        <v>33</v>
      </c>
      <c r="E412" s="5" t="s">
        <v>80</v>
      </c>
      <c r="F412" s="5" t="s">
        <v>118</v>
      </c>
      <c r="G412" s="5" t="s">
        <v>175</v>
      </c>
      <c r="H412" s="5" t="s">
        <v>109</v>
      </c>
      <c r="I412" s="5" t="s">
        <v>132</v>
      </c>
      <c r="J412" s="5" t="s">
        <v>29</v>
      </c>
      <c r="K412" s="5" t="s">
        <v>29</v>
      </c>
      <c r="L412" s="5" t="s">
        <v>29</v>
      </c>
      <c r="M412" s="5" t="s">
        <v>29</v>
      </c>
      <c r="N412" s="12">
        <f>VLOOKUP(A412,'[1]Length adjustment - UNK'!$A$2:$F$519,6,FALSE)</f>
        <v>35.072255323599663</v>
      </c>
      <c r="O412" s="12">
        <v>1.461377876</v>
      </c>
      <c r="P412" s="5">
        <v>2.5</v>
      </c>
      <c r="Q412" s="12">
        <f t="shared" si="30"/>
        <v>0.41544884959999995</v>
      </c>
      <c r="R412" s="5" t="s">
        <v>30</v>
      </c>
      <c r="S412" s="6" t="str">
        <f t="shared" si="31"/>
        <v>Yes</v>
      </c>
      <c r="T412" s="7">
        <f t="shared" si="32"/>
        <v>41.66763336193717</v>
      </c>
      <c r="U412" s="6">
        <f t="shared" si="33"/>
        <v>3</v>
      </c>
      <c r="V412" s="5">
        <f t="shared" si="34"/>
        <v>342</v>
      </c>
      <c r="W412" s="5"/>
    </row>
    <row r="413" spans="1:23">
      <c r="A413" s="5">
        <v>411</v>
      </c>
      <c r="B413" s="5" t="s">
        <v>73</v>
      </c>
      <c r="C413" s="5" t="s">
        <v>45</v>
      </c>
      <c r="D413" s="5" t="s">
        <v>33</v>
      </c>
      <c r="E413" s="5" t="s">
        <v>80</v>
      </c>
      <c r="F413" s="5" t="s">
        <v>118</v>
      </c>
      <c r="G413" s="5" t="s">
        <v>175</v>
      </c>
      <c r="H413" s="5" t="s">
        <v>109</v>
      </c>
      <c r="I413" s="5" t="s">
        <v>148</v>
      </c>
      <c r="J413" s="5" t="s">
        <v>29</v>
      </c>
      <c r="K413" s="5" t="s">
        <v>29</v>
      </c>
      <c r="L413" s="5" t="s">
        <v>29</v>
      </c>
      <c r="M413" s="5" t="s">
        <v>29</v>
      </c>
      <c r="N413" s="12">
        <f>VLOOKUP(A413,'[1]Length adjustment - UNK'!$A$2:$F$519,6,FALSE)</f>
        <v>31.105643975440554</v>
      </c>
      <c r="O413" s="12">
        <v>2.2964509479999999</v>
      </c>
      <c r="P413" s="5">
        <v>2.5</v>
      </c>
      <c r="Q413" s="12">
        <f t="shared" si="30"/>
        <v>8.1419620799999981E-2</v>
      </c>
      <c r="R413" s="5" t="s">
        <v>30</v>
      </c>
      <c r="S413" s="6" t="str">
        <f t="shared" si="31"/>
        <v>Yes</v>
      </c>
      <c r="T413" s="7">
        <f t="shared" si="32"/>
        <v>73.827468410979108</v>
      </c>
      <c r="U413" s="6">
        <f t="shared" si="33"/>
        <v>4</v>
      </c>
      <c r="V413" s="5">
        <f t="shared" si="34"/>
        <v>213</v>
      </c>
      <c r="W413" s="5"/>
    </row>
    <row r="414" spans="1:23">
      <c r="A414" s="5">
        <v>412</v>
      </c>
      <c r="B414" s="5" t="s">
        <v>73</v>
      </c>
      <c r="C414" s="5" t="s">
        <v>45</v>
      </c>
      <c r="D414" s="5" t="s">
        <v>33</v>
      </c>
      <c r="E414" s="5" t="s">
        <v>80</v>
      </c>
      <c r="F414" s="5" t="s">
        <v>118</v>
      </c>
      <c r="G414" s="5" t="s">
        <v>175</v>
      </c>
      <c r="H414" s="5" t="s">
        <v>140</v>
      </c>
      <c r="I414" s="5" t="s">
        <v>29</v>
      </c>
      <c r="J414" s="5" t="s">
        <v>29</v>
      </c>
      <c r="K414" s="5" t="s">
        <v>29</v>
      </c>
      <c r="L414" s="5" t="s">
        <v>29</v>
      </c>
      <c r="M414" s="5" t="s">
        <v>29</v>
      </c>
      <c r="N414" s="12">
        <f>VLOOKUP(A414,'[1]Length adjustment - UNK'!$A$2:$F$519,6,FALSE)</f>
        <v>69.33668383676347</v>
      </c>
      <c r="O414" s="12">
        <v>2.1920668139999999</v>
      </c>
      <c r="P414" s="5">
        <v>2.5</v>
      </c>
      <c r="Q414" s="12">
        <f t="shared" si="30"/>
        <v>0.12317327440000003</v>
      </c>
      <c r="R414" s="5" t="s">
        <v>30</v>
      </c>
      <c r="S414" s="6" t="str">
        <f t="shared" si="31"/>
        <v>Yes</v>
      </c>
      <c r="T414" s="7">
        <f t="shared" si="32"/>
        <v>31.614820506280534</v>
      </c>
      <c r="U414" s="6">
        <f t="shared" si="33"/>
        <v>3</v>
      </c>
      <c r="V414" s="5">
        <f t="shared" si="34"/>
        <v>401</v>
      </c>
      <c r="W414" s="5"/>
    </row>
    <row r="415" spans="1:23">
      <c r="A415" s="5">
        <v>413</v>
      </c>
      <c r="B415" s="5" t="s">
        <v>73</v>
      </c>
      <c r="C415" s="5" t="s">
        <v>45</v>
      </c>
      <c r="D415" s="5" t="s">
        <v>33</v>
      </c>
      <c r="E415" s="5" t="s">
        <v>80</v>
      </c>
      <c r="F415" s="5" t="s">
        <v>70</v>
      </c>
      <c r="G415" s="5" t="s">
        <v>176</v>
      </c>
      <c r="H415" s="5" t="s">
        <v>29</v>
      </c>
      <c r="I415" s="5" t="s">
        <v>29</v>
      </c>
      <c r="J415" s="5" t="s">
        <v>29</v>
      </c>
      <c r="K415" s="5" t="s">
        <v>29</v>
      </c>
      <c r="L415" s="5" t="s">
        <v>29</v>
      </c>
      <c r="M415" s="5" t="s">
        <v>29</v>
      </c>
      <c r="N415" s="12">
        <f>VLOOKUP(A415,'[1]Length adjustment - UNK'!$A$2:$F$519,6,FALSE)</f>
        <v>54.601734801963481</v>
      </c>
      <c r="O415" s="12">
        <v>1.8789144120000001</v>
      </c>
      <c r="P415" s="5">
        <v>2.5</v>
      </c>
      <c r="Q415" s="12">
        <f t="shared" si="30"/>
        <v>0.24843423519999996</v>
      </c>
      <c r="R415" s="5" t="s">
        <v>30</v>
      </c>
      <c r="S415" s="6" t="str">
        <f t="shared" si="31"/>
        <v>Yes</v>
      </c>
      <c r="T415" s="7">
        <f t="shared" si="32"/>
        <v>34.411258521632803</v>
      </c>
      <c r="U415" s="6">
        <f t="shared" si="33"/>
        <v>3</v>
      </c>
      <c r="V415" s="5">
        <f t="shared" si="34"/>
        <v>384</v>
      </c>
      <c r="W415" s="5"/>
    </row>
    <row r="416" spans="1:23">
      <c r="A416" s="5">
        <v>414</v>
      </c>
      <c r="B416" s="5" t="s">
        <v>73</v>
      </c>
      <c r="C416" s="5" t="s">
        <v>45</v>
      </c>
      <c r="D416" s="5" t="s">
        <v>33</v>
      </c>
      <c r="E416" s="5" t="s">
        <v>138</v>
      </c>
      <c r="F416" s="5" t="s">
        <v>29</v>
      </c>
      <c r="G416" s="5" t="s">
        <v>29</v>
      </c>
      <c r="H416" s="5" t="s">
        <v>29</v>
      </c>
      <c r="I416" s="5" t="s">
        <v>29</v>
      </c>
      <c r="J416" s="5" t="s">
        <v>29</v>
      </c>
      <c r="K416" s="5" t="s">
        <v>29</v>
      </c>
      <c r="L416" s="5" t="s">
        <v>29</v>
      </c>
      <c r="M416" s="5" t="s">
        <v>29</v>
      </c>
      <c r="N416" s="12">
        <f>VLOOKUP(A416,'[1]Length adjustment - UNK'!$A$2:$F$519,6,FALSE)</f>
        <v>61.764119348539602</v>
      </c>
      <c r="O416" s="12">
        <v>3.1837160870000001</v>
      </c>
      <c r="P416" s="5">
        <v>2.5</v>
      </c>
      <c r="Q416" s="12">
        <f t="shared" si="30"/>
        <v>-0.27348643480000012</v>
      </c>
      <c r="R416" s="5" t="s">
        <v>30</v>
      </c>
      <c r="S416" s="6" t="str">
        <f t="shared" si="31"/>
        <v>Yes</v>
      </c>
      <c r="T416" s="7">
        <f t="shared" si="32"/>
        <v>51.546369001621301</v>
      </c>
      <c r="U416" s="6">
        <f t="shared" si="33"/>
        <v>4</v>
      </c>
      <c r="V416" s="5">
        <f t="shared" si="34"/>
        <v>295</v>
      </c>
      <c r="W416" s="5"/>
    </row>
    <row r="417" spans="1:23">
      <c r="A417" s="5">
        <v>415</v>
      </c>
      <c r="B417" s="5" t="s">
        <v>73</v>
      </c>
      <c r="C417" s="5" t="s">
        <v>45</v>
      </c>
      <c r="D417" s="5" t="s">
        <v>35</v>
      </c>
      <c r="E417" s="5" t="s">
        <v>36</v>
      </c>
      <c r="F417" s="5" t="s">
        <v>69</v>
      </c>
      <c r="G417" s="5" t="s">
        <v>29</v>
      </c>
      <c r="H417" s="5" t="s">
        <v>74</v>
      </c>
      <c r="I417" s="5" t="s">
        <v>75</v>
      </c>
      <c r="J417" s="5" t="s">
        <v>29</v>
      </c>
      <c r="K417" s="5" t="s">
        <v>29</v>
      </c>
      <c r="L417" s="5" t="s">
        <v>29</v>
      </c>
      <c r="M417" s="5" t="s">
        <v>29</v>
      </c>
      <c r="N417" s="12">
        <f>VLOOKUP(A417,'[1]Length adjustment - UNK'!$A$2:$F$519,6,FALSE)</f>
        <v>5.4932026393252142</v>
      </c>
      <c r="O417" s="12">
        <v>1.409185809</v>
      </c>
      <c r="P417" s="5">
        <v>2.5</v>
      </c>
      <c r="Q417" s="12">
        <f t="shared" si="30"/>
        <v>0.43632567639999997</v>
      </c>
      <c r="R417" s="5" t="s">
        <v>30</v>
      </c>
      <c r="S417" s="6" t="str">
        <f t="shared" si="31"/>
        <v>Yes</v>
      </c>
      <c r="T417" s="7">
        <f t="shared" si="32"/>
        <v>256.5326461674286</v>
      </c>
      <c r="U417" s="6">
        <f t="shared" si="33"/>
        <v>5</v>
      </c>
      <c r="V417" s="5">
        <f t="shared" si="34"/>
        <v>45</v>
      </c>
      <c r="W417" s="5"/>
    </row>
    <row r="418" spans="1:23">
      <c r="A418" s="5">
        <v>416</v>
      </c>
      <c r="B418" s="5" t="s">
        <v>73</v>
      </c>
      <c r="C418" s="5" t="s">
        <v>45</v>
      </c>
      <c r="D418" s="5" t="s">
        <v>35</v>
      </c>
      <c r="E418" s="5" t="s">
        <v>36</v>
      </c>
      <c r="F418" s="5" t="s">
        <v>69</v>
      </c>
      <c r="G418" s="5" t="s">
        <v>29</v>
      </c>
      <c r="H418" s="5" t="s">
        <v>74</v>
      </c>
      <c r="I418" s="5" t="s">
        <v>76</v>
      </c>
      <c r="J418" s="5" t="s">
        <v>29</v>
      </c>
      <c r="K418" s="5" t="s">
        <v>29</v>
      </c>
      <c r="L418" s="5" t="s">
        <v>29</v>
      </c>
      <c r="M418" s="5" t="s">
        <v>29</v>
      </c>
      <c r="N418" s="12">
        <f>VLOOKUP(A418,'[1]Length adjustment - UNK'!$A$2:$F$519,6,FALSE)</f>
        <v>9.6366576801295061</v>
      </c>
      <c r="O418" s="12">
        <v>2.60960335</v>
      </c>
      <c r="P418" s="5">
        <v>2.5</v>
      </c>
      <c r="Q418" s="12">
        <f t="shared" si="30"/>
        <v>-4.3841339999999951E-2</v>
      </c>
      <c r="R418" s="5" t="s">
        <v>30</v>
      </c>
      <c r="S418" s="6" t="str">
        <f t="shared" si="31"/>
        <v>Yes</v>
      </c>
      <c r="T418" s="7">
        <f t="shared" si="32"/>
        <v>270.79963163794042</v>
      </c>
      <c r="U418" s="6">
        <f t="shared" si="33"/>
        <v>5</v>
      </c>
      <c r="V418" s="5">
        <f t="shared" si="34"/>
        <v>40</v>
      </c>
      <c r="W418" s="5"/>
    </row>
    <row r="419" spans="1:23">
      <c r="A419" s="5">
        <v>417</v>
      </c>
      <c r="B419" s="5" t="s">
        <v>73</v>
      </c>
      <c r="C419" s="5" t="s">
        <v>45</v>
      </c>
      <c r="D419" s="5" t="s">
        <v>35</v>
      </c>
      <c r="E419" s="5" t="s">
        <v>36</v>
      </c>
      <c r="F419" s="5" t="s">
        <v>69</v>
      </c>
      <c r="G419" s="5" t="s">
        <v>29</v>
      </c>
      <c r="H419" s="5" t="s">
        <v>85</v>
      </c>
      <c r="I419" s="5" t="s">
        <v>29</v>
      </c>
      <c r="J419" s="5" t="s">
        <v>29</v>
      </c>
      <c r="K419" s="5" t="s">
        <v>29</v>
      </c>
      <c r="L419" s="5" t="s">
        <v>29</v>
      </c>
      <c r="M419" s="5" t="s">
        <v>29</v>
      </c>
      <c r="N419" s="12">
        <f>VLOOKUP(A419,'[1]Length adjustment - UNK'!$A$2:$F$519,6,FALSE)</f>
        <v>13.331527487142496</v>
      </c>
      <c r="O419" s="12">
        <v>1.617954077</v>
      </c>
      <c r="P419" s="5">
        <v>2.5</v>
      </c>
      <c r="Q419" s="12">
        <f t="shared" si="30"/>
        <v>0.35281836919999998</v>
      </c>
      <c r="R419" s="5" t="s">
        <v>30</v>
      </c>
      <c r="S419" s="6" t="str">
        <f t="shared" si="31"/>
        <v>Yes</v>
      </c>
      <c r="T419" s="7">
        <f t="shared" si="32"/>
        <v>121.36299299239531</v>
      </c>
      <c r="U419" s="6">
        <f t="shared" si="33"/>
        <v>5</v>
      </c>
      <c r="V419" s="5">
        <f t="shared" si="34"/>
        <v>111</v>
      </c>
      <c r="W419" s="5"/>
    </row>
    <row r="420" spans="1:23">
      <c r="A420" s="5">
        <v>418</v>
      </c>
      <c r="B420" s="5" t="s">
        <v>73</v>
      </c>
      <c r="C420" s="5" t="s">
        <v>45</v>
      </c>
      <c r="D420" s="5" t="s">
        <v>35</v>
      </c>
      <c r="E420" s="5" t="s">
        <v>36</v>
      </c>
      <c r="F420" s="5" t="s">
        <v>69</v>
      </c>
      <c r="G420" s="5" t="s">
        <v>29</v>
      </c>
      <c r="H420" s="5" t="s">
        <v>87</v>
      </c>
      <c r="I420" s="5" t="s">
        <v>29</v>
      </c>
      <c r="J420" s="5" t="s">
        <v>29</v>
      </c>
      <c r="K420" s="5" t="s">
        <v>29</v>
      </c>
      <c r="L420" s="5" t="s">
        <v>29</v>
      </c>
      <c r="M420" s="5" t="s">
        <v>29</v>
      </c>
      <c r="N420" s="12">
        <f>VLOOKUP(A420,'[1]Length adjustment - UNK'!$A$2:$F$519,6,FALSE)</f>
        <v>50.749891253505574</v>
      </c>
      <c r="O420" s="12">
        <v>2.661795417</v>
      </c>
      <c r="P420" s="5">
        <v>2.5</v>
      </c>
      <c r="Q420" s="12">
        <f t="shared" si="30"/>
        <v>-6.4718166800000088E-2</v>
      </c>
      <c r="R420" s="5" t="s">
        <v>30</v>
      </c>
      <c r="S420" s="6" t="str">
        <f t="shared" si="31"/>
        <v>Yes</v>
      </c>
      <c r="T420" s="7">
        <f t="shared" si="32"/>
        <v>52.449283166023235</v>
      </c>
      <c r="U420" s="6">
        <f t="shared" si="33"/>
        <v>4</v>
      </c>
      <c r="V420" s="5">
        <f t="shared" si="34"/>
        <v>291</v>
      </c>
      <c r="W420" s="5"/>
    </row>
    <row r="421" spans="1:23" ht="15" customHeight="1">
      <c r="A421" s="5">
        <v>419</v>
      </c>
      <c r="B421" s="5" t="s">
        <v>73</v>
      </c>
      <c r="C421" s="5" t="s">
        <v>45</v>
      </c>
      <c r="D421" s="5" t="s">
        <v>35</v>
      </c>
      <c r="E421" s="5" t="s">
        <v>36</v>
      </c>
      <c r="F421" s="5" t="s">
        <v>141</v>
      </c>
      <c r="G421" s="5" t="s">
        <v>29</v>
      </c>
      <c r="H421" s="5" t="s">
        <v>29</v>
      </c>
      <c r="I421" s="5" t="s">
        <v>29</v>
      </c>
      <c r="J421" s="5" t="s">
        <v>29</v>
      </c>
      <c r="K421" s="5" t="s">
        <v>29</v>
      </c>
      <c r="L421" s="5" t="s">
        <v>29</v>
      </c>
      <c r="M421" s="5" t="s">
        <v>29</v>
      </c>
      <c r="N421" s="12">
        <f>VLOOKUP(A421,'[1]Length adjustment - UNK'!$A$2:$F$519,6,FALSE)</f>
        <v>76.329261290425393</v>
      </c>
      <c r="O421" s="12">
        <v>2.870563685</v>
      </c>
      <c r="P421" s="5">
        <v>2.5</v>
      </c>
      <c r="Q421" s="12">
        <f t="shared" si="30"/>
        <v>-0.14822547399999997</v>
      </c>
      <c r="R421" s="5" t="s">
        <v>30</v>
      </c>
      <c r="S421" s="6" t="str">
        <f t="shared" si="31"/>
        <v>Yes</v>
      </c>
      <c r="T421" s="7">
        <f t="shared" si="32"/>
        <v>37.607643994847344</v>
      </c>
      <c r="U421" s="6">
        <f t="shared" si="33"/>
        <v>3</v>
      </c>
      <c r="V421" s="5">
        <f t="shared" si="34"/>
        <v>367</v>
      </c>
      <c r="W421" s="5"/>
    </row>
    <row r="422" spans="1:23">
      <c r="A422" s="5">
        <v>420</v>
      </c>
      <c r="B422" s="5" t="s">
        <v>73</v>
      </c>
      <c r="C422" s="5" t="s">
        <v>45</v>
      </c>
      <c r="D422" s="5" t="s">
        <v>35</v>
      </c>
      <c r="E422" s="5" t="s">
        <v>37</v>
      </c>
      <c r="F422" s="5" t="s">
        <v>69</v>
      </c>
      <c r="G422" s="5" t="s">
        <v>29</v>
      </c>
      <c r="H422" s="5" t="s">
        <v>74</v>
      </c>
      <c r="I422" s="5" t="s">
        <v>29</v>
      </c>
      <c r="J422" s="5" t="s">
        <v>29</v>
      </c>
      <c r="K422" s="5" t="s">
        <v>29</v>
      </c>
      <c r="L422" s="5" t="s">
        <v>29</v>
      </c>
      <c r="M422" s="5" t="s">
        <v>29</v>
      </c>
      <c r="N422" s="12">
        <f>VLOOKUP(A422,'[1]Length adjustment - UNK'!$A$2:$F$519,6,FALSE)</f>
        <v>16.832692921385458</v>
      </c>
      <c r="O422" s="12">
        <v>3.2359081540000001</v>
      </c>
      <c r="P422" s="5">
        <v>2.5</v>
      </c>
      <c r="Q422" s="12">
        <f t="shared" si="30"/>
        <v>-0.29436326160000004</v>
      </c>
      <c r="R422" s="5" t="s">
        <v>30</v>
      </c>
      <c r="S422" s="6" t="str">
        <f t="shared" si="31"/>
        <v>Yes</v>
      </c>
      <c r="T422" s="7">
        <f t="shared" si="32"/>
        <v>192.23948117587713</v>
      </c>
      <c r="U422" s="6">
        <f t="shared" si="33"/>
        <v>5</v>
      </c>
      <c r="V422" s="5">
        <f t="shared" si="34"/>
        <v>67</v>
      </c>
      <c r="W422" s="5"/>
    </row>
    <row r="423" spans="1:23">
      <c r="A423" s="5">
        <v>421</v>
      </c>
      <c r="B423" s="5" t="s">
        <v>73</v>
      </c>
      <c r="C423" s="5" t="s">
        <v>45</v>
      </c>
      <c r="D423" s="5" t="s">
        <v>35</v>
      </c>
      <c r="E423" s="5" t="s">
        <v>37</v>
      </c>
      <c r="F423" s="5" t="s">
        <v>69</v>
      </c>
      <c r="G423" s="5" t="s">
        <v>29</v>
      </c>
      <c r="H423" s="5" t="s">
        <v>85</v>
      </c>
      <c r="I423" s="5" t="s">
        <v>29</v>
      </c>
      <c r="J423" s="5" t="s">
        <v>29</v>
      </c>
      <c r="K423" s="5" t="s">
        <v>29</v>
      </c>
      <c r="L423" s="5" t="s">
        <v>29</v>
      </c>
      <c r="M423" s="5" t="s">
        <v>29</v>
      </c>
      <c r="N423" s="12">
        <f>VLOOKUP(A423,'[1]Length adjustment - UNK'!$A$2:$F$519,6,FALSE)</f>
        <v>15.500576401996604</v>
      </c>
      <c r="O423" s="12">
        <v>1.8267223450000001</v>
      </c>
      <c r="P423" s="5">
        <v>2.5</v>
      </c>
      <c r="Q423" s="12">
        <f t="shared" si="30"/>
        <v>0.26931106199999999</v>
      </c>
      <c r="R423" s="5" t="s">
        <v>30</v>
      </c>
      <c r="S423" s="6" t="str">
        <f t="shared" si="31"/>
        <v>Yes</v>
      </c>
      <c r="T423" s="7">
        <f t="shared" si="32"/>
        <v>117.84867205097632</v>
      </c>
      <c r="U423" s="6">
        <f t="shared" si="33"/>
        <v>5</v>
      </c>
      <c r="V423" s="5">
        <f t="shared" si="34"/>
        <v>115</v>
      </c>
      <c r="W423" s="5"/>
    </row>
    <row r="424" spans="1:23">
      <c r="A424" s="5">
        <v>422</v>
      </c>
      <c r="B424" s="5" t="s">
        <v>73</v>
      </c>
      <c r="C424" s="5" t="s">
        <v>45</v>
      </c>
      <c r="D424" s="5" t="s">
        <v>35</v>
      </c>
      <c r="E424" s="5" t="s">
        <v>37</v>
      </c>
      <c r="F424" s="5" t="s">
        <v>69</v>
      </c>
      <c r="G424" s="5" t="s">
        <v>29</v>
      </c>
      <c r="H424" s="5" t="s">
        <v>86</v>
      </c>
      <c r="I424" s="5" t="s">
        <v>29</v>
      </c>
      <c r="J424" s="5" t="s">
        <v>29</v>
      </c>
      <c r="K424" s="5" t="s">
        <v>29</v>
      </c>
      <c r="L424" s="5" t="s">
        <v>29</v>
      </c>
      <c r="M424" s="5" t="s">
        <v>29</v>
      </c>
      <c r="N424" s="12">
        <f>VLOOKUP(A424,'[1]Length adjustment - UNK'!$A$2:$F$519,6,FALSE)</f>
        <v>56.890896148616193</v>
      </c>
      <c r="O424" s="12">
        <v>3.444676421</v>
      </c>
      <c r="P424" s="5">
        <v>2.5</v>
      </c>
      <c r="Q424" s="12">
        <f t="shared" si="30"/>
        <v>-0.37787056840000011</v>
      </c>
      <c r="R424" s="5" t="s">
        <v>30</v>
      </c>
      <c r="S424" s="6" t="str">
        <f t="shared" si="31"/>
        <v>Yes</v>
      </c>
      <c r="T424" s="7">
        <f t="shared" si="32"/>
        <v>60.548816316787587</v>
      </c>
      <c r="U424" s="6">
        <f t="shared" si="33"/>
        <v>4</v>
      </c>
      <c r="V424" s="5">
        <f t="shared" si="34"/>
        <v>259</v>
      </c>
      <c r="W424" s="5"/>
    </row>
    <row r="425" spans="1:23">
      <c r="A425" s="5">
        <v>423</v>
      </c>
      <c r="B425" s="5" t="s">
        <v>73</v>
      </c>
      <c r="C425" s="5" t="s">
        <v>45</v>
      </c>
      <c r="D425" s="5" t="s">
        <v>35</v>
      </c>
      <c r="E425" s="5" t="s">
        <v>37</v>
      </c>
      <c r="F425" s="5" t="s">
        <v>70</v>
      </c>
      <c r="G425" s="5" t="s">
        <v>29</v>
      </c>
      <c r="H425" s="5" t="s">
        <v>29</v>
      </c>
      <c r="I425" s="5" t="s">
        <v>29</v>
      </c>
      <c r="J425" s="5" t="s">
        <v>29</v>
      </c>
      <c r="K425" s="5" t="s">
        <v>29</v>
      </c>
      <c r="L425" s="5" t="s">
        <v>29</v>
      </c>
      <c r="M425" s="5" t="s">
        <v>29</v>
      </c>
      <c r="N425" s="12">
        <f>VLOOKUP(A425,'[1]Length adjustment - UNK'!$A$2:$F$519,6,FALSE)</f>
        <v>85.40342322131157</v>
      </c>
      <c r="O425" s="12">
        <v>3.4968684880000005</v>
      </c>
      <c r="P425" s="5">
        <v>2.5</v>
      </c>
      <c r="Q425" s="12">
        <f t="shared" si="30"/>
        <v>-0.39874739520000024</v>
      </c>
      <c r="R425" s="5" t="s">
        <v>30</v>
      </c>
      <c r="S425" s="6" t="str">
        <f t="shared" si="31"/>
        <v>Yes</v>
      </c>
      <c r="T425" s="7">
        <f t="shared" si="32"/>
        <v>40.945296524453504</v>
      </c>
      <c r="U425" s="6">
        <f t="shared" si="33"/>
        <v>3</v>
      </c>
      <c r="V425" s="5">
        <f t="shared" si="34"/>
        <v>347</v>
      </c>
      <c r="W425" s="5"/>
    </row>
    <row r="426" spans="1:23">
      <c r="A426" s="5">
        <v>424</v>
      </c>
      <c r="B426" s="5" t="s">
        <v>73</v>
      </c>
      <c r="C426" s="5" t="s">
        <v>45</v>
      </c>
      <c r="D426" s="5" t="s">
        <v>38</v>
      </c>
      <c r="E426" s="5" t="s">
        <v>39</v>
      </c>
      <c r="F426" s="5" t="s">
        <v>69</v>
      </c>
      <c r="G426" s="5" t="s">
        <v>29</v>
      </c>
      <c r="H426" s="5" t="s">
        <v>147</v>
      </c>
      <c r="I426" s="5" t="s">
        <v>104</v>
      </c>
      <c r="J426" s="5" t="s">
        <v>29</v>
      </c>
      <c r="K426" s="5" t="s">
        <v>29</v>
      </c>
      <c r="L426" s="5" t="s">
        <v>29</v>
      </c>
      <c r="M426" s="5" t="s">
        <v>29</v>
      </c>
      <c r="N426" s="12">
        <f>VLOOKUP(A426,'[1]Length adjustment - UNK'!$A$2:$F$519,6,FALSE)</f>
        <v>16.769266724988416</v>
      </c>
      <c r="O426" s="12">
        <v>1.461377876</v>
      </c>
      <c r="P426" s="5">
        <v>2.5</v>
      </c>
      <c r="Q426" s="12">
        <f t="shared" si="30"/>
        <v>0.41544884959999995</v>
      </c>
      <c r="R426" s="5" t="s">
        <v>30</v>
      </c>
      <c r="S426" s="6" t="str">
        <f t="shared" si="31"/>
        <v>Yes</v>
      </c>
      <c r="T426" s="7">
        <f t="shared" si="32"/>
        <v>87.146200246332455</v>
      </c>
      <c r="U426" s="6">
        <f t="shared" si="33"/>
        <v>4</v>
      </c>
      <c r="V426" s="5">
        <f t="shared" si="34"/>
        <v>166</v>
      </c>
      <c r="W426" s="5"/>
    </row>
    <row r="427" spans="1:23">
      <c r="A427" s="5">
        <v>425</v>
      </c>
      <c r="B427" s="5" t="s">
        <v>73</v>
      </c>
      <c r="C427" s="5" t="s">
        <v>45</v>
      </c>
      <c r="D427" s="5" t="s">
        <v>38</v>
      </c>
      <c r="E427" s="5" t="s">
        <v>39</v>
      </c>
      <c r="F427" s="5" t="s">
        <v>69</v>
      </c>
      <c r="G427" s="5" t="s">
        <v>29</v>
      </c>
      <c r="H427" s="5" t="s">
        <v>147</v>
      </c>
      <c r="I427" s="5" t="s">
        <v>177</v>
      </c>
      <c r="J427" s="5" t="s">
        <v>29</v>
      </c>
      <c r="K427" s="5" t="s">
        <v>29</v>
      </c>
      <c r="L427" s="5" t="s">
        <v>29</v>
      </c>
      <c r="M427" s="5" t="s">
        <v>29</v>
      </c>
      <c r="N427" s="12">
        <f>VLOOKUP(A427,'[1]Length adjustment - UNK'!$A$2:$F$519,6,FALSE)</f>
        <v>33.08676683492034</v>
      </c>
      <c r="O427" s="12">
        <v>3.6534446900000002</v>
      </c>
      <c r="P427" s="5">
        <v>2.5</v>
      </c>
      <c r="Q427" s="12">
        <f t="shared" si="30"/>
        <v>-0.46137787600000002</v>
      </c>
      <c r="R427" s="5" t="s">
        <v>30</v>
      </c>
      <c r="S427" s="6" t="str">
        <f t="shared" si="31"/>
        <v>Yes</v>
      </c>
      <c r="T427" s="7">
        <f t="shared" si="32"/>
        <v>110.42011775366616</v>
      </c>
      <c r="U427" s="6">
        <f t="shared" si="33"/>
        <v>5</v>
      </c>
      <c r="V427" s="5">
        <f t="shared" si="34"/>
        <v>123</v>
      </c>
      <c r="W427" s="5"/>
    </row>
    <row r="428" spans="1:23">
      <c r="A428" s="5">
        <v>426</v>
      </c>
      <c r="B428" s="5" t="s">
        <v>73</v>
      </c>
      <c r="C428" s="5" t="s">
        <v>45</v>
      </c>
      <c r="D428" s="5" t="s">
        <v>38</v>
      </c>
      <c r="E428" s="5" t="s">
        <v>39</v>
      </c>
      <c r="F428" s="5" t="s">
        <v>69</v>
      </c>
      <c r="G428" s="5" t="s">
        <v>29</v>
      </c>
      <c r="H428" s="5" t="s">
        <v>86</v>
      </c>
      <c r="I428" s="5" t="s">
        <v>29</v>
      </c>
      <c r="J428" s="5" t="s">
        <v>29</v>
      </c>
      <c r="K428" s="5" t="s">
        <v>29</v>
      </c>
      <c r="L428" s="5" t="s">
        <v>29</v>
      </c>
      <c r="M428" s="5" t="s">
        <v>29</v>
      </c>
      <c r="N428" s="12">
        <f>VLOOKUP(A428,'[1]Length adjustment - UNK'!$A$2:$F$519,6,FALSE)</f>
        <v>88.103201602953163</v>
      </c>
      <c r="O428" s="12">
        <v>3.3402922880000001</v>
      </c>
      <c r="P428" s="5">
        <v>2.5</v>
      </c>
      <c r="Q428" s="12">
        <f t="shared" si="30"/>
        <v>-0.33611691520000009</v>
      </c>
      <c r="R428" s="5" t="s">
        <v>30</v>
      </c>
      <c r="S428" s="6" t="str">
        <f t="shared" si="31"/>
        <v>Yes</v>
      </c>
      <c r="T428" s="7">
        <f t="shared" si="32"/>
        <v>37.913404135452389</v>
      </c>
      <c r="U428" s="6">
        <f t="shared" si="33"/>
        <v>3</v>
      </c>
      <c r="V428" s="5">
        <f t="shared" si="34"/>
        <v>365</v>
      </c>
      <c r="W428" s="5"/>
    </row>
    <row r="429" spans="1:23">
      <c r="A429" s="5">
        <v>427</v>
      </c>
      <c r="B429" s="5" t="s">
        <v>73</v>
      </c>
      <c r="C429" s="5" t="s">
        <v>45</v>
      </c>
      <c r="D429" s="5" t="s">
        <v>38</v>
      </c>
      <c r="E429" s="5" t="s">
        <v>39</v>
      </c>
      <c r="F429" s="5" t="s">
        <v>141</v>
      </c>
      <c r="G429" s="5" t="s">
        <v>29</v>
      </c>
      <c r="H429" s="5" t="s">
        <v>29</v>
      </c>
      <c r="I429" s="5" t="s">
        <v>29</v>
      </c>
      <c r="J429" s="5" t="s">
        <v>29</v>
      </c>
      <c r="K429" s="5" t="s">
        <v>29</v>
      </c>
      <c r="L429" s="5" t="s">
        <v>29</v>
      </c>
      <c r="M429" s="5" t="s">
        <v>29</v>
      </c>
      <c r="N429" s="12">
        <f>VLOOKUP(A429,'[1]Length adjustment - UNK'!$A$2:$F$519,6,FALSE)</f>
        <v>154.16827204133176</v>
      </c>
      <c r="O429" s="12">
        <v>3.2359081540000001</v>
      </c>
      <c r="P429" s="5">
        <v>2.5</v>
      </c>
      <c r="Q429" s="12">
        <f t="shared" si="30"/>
        <v>-0.29436326160000004</v>
      </c>
      <c r="R429" s="5" t="s">
        <v>30</v>
      </c>
      <c r="S429" s="6" t="str">
        <f t="shared" si="31"/>
        <v>Yes</v>
      </c>
      <c r="T429" s="7">
        <f t="shared" si="32"/>
        <v>20.989455944167737</v>
      </c>
      <c r="U429" s="6">
        <f t="shared" si="33"/>
        <v>2</v>
      </c>
      <c r="V429" s="5">
        <f t="shared" si="34"/>
        <v>462</v>
      </c>
      <c r="W429" s="5"/>
    </row>
    <row r="430" spans="1:23">
      <c r="A430" s="5">
        <v>428</v>
      </c>
      <c r="B430" s="5" t="s">
        <v>73</v>
      </c>
      <c r="C430" s="5" t="s">
        <v>45</v>
      </c>
      <c r="D430" s="5" t="s">
        <v>38</v>
      </c>
      <c r="E430" s="5" t="s">
        <v>40</v>
      </c>
      <c r="F430" s="5" t="s">
        <v>69</v>
      </c>
      <c r="G430" s="5" t="s">
        <v>29</v>
      </c>
      <c r="H430" s="5" t="s">
        <v>147</v>
      </c>
      <c r="I430" s="5" t="s">
        <v>104</v>
      </c>
      <c r="J430" s="5" t="s">
        <v>29</v>
      </c>
      <c r="K430" s="5" t="s">
        <v>29</v>
      </c>
      <c r="L430" s="5" t="s">
        <v>29</v>
      </c>
      <c r="M430" s="5" t="s">
        <v>29</v>
      </c>
      <c r="N430" s="12">
        <f>VLOOKUP(A430,'[1]Length adjustment - UNK'!$A$2:$F$519,6,FALSE)</f>
        <v>14.580798168362561</v>
      </c>
      <c r="O430" s="12">
        <v>1.356993742</v>
      </c>
      <c r="P430" s="5">
        <v>2.5</v>
      </c>
      <c r="Q430" s="12">
        <f t="shared" si="30"/>
        <v>0.4572025032</v>
      </c>
      <c r="R430" s="5" t="s">
        <v>30</v>
      </c>
      <c r="S430" s="6" t="str">
        <f t="shared" si="31"/>
        <v>Yes</v>
      </c>
      <c r="T430" s="7">
        <f t="shared" si="32"/>
        <v>93.067178238870852</v>
      </c>
      <c r="U430" s="6">
        <f t="shared" si="33"/>
        <v>4</v>
      </c>
      <c r="V430" s="5">
        <f t="shared" si="34"/>
        <v>153</v>
      </c>
      <c r="W430" s="5"/>
    </row>
    <row r="431" spans="1:23">
      <c r="A431" s="5">
        <v>429</v>
      </c>
      <c r="B431" s="5" t="s">
        <v>73</v>
      </c>
      <c r="C431" s="5" t="s">
        <v>45</v>
      </c>
      <c r="D431" s="5" t="s">
        <v>38</v>
      </c>
      <c r="E431" s="5" t="s">
        <v>40</v>
      </c>
      <c r="F431" s="5" t="s">
        <v>69</v>
      </c>
      <c r="G431" s="5" t="s">
        <v>29</v>
      </c>
      <c r="H431" s="5" t="s">
        <v>147</v>
      </c>
      <c r="I431" s="5" t="s">
        <v>178</v>
      </c>
      <c r="J431" s="5" t="s">
        <v>29</v>
      </c>
      <c r="K431" s="5" t="s">
        <v>29</v>
      </c>
      <c r="L431" s="5" t="s">
        <v>29</v>
      </c>
      <c r="M431" s="5" t="s">
        <v>29</v>
      </c>
      <c r="N431" s="12">
        <f>VLOOKUP(A431,'[1]Length adjustment - UNK'!$A$2:$F$519,6,FALSE)</f>
        <v>25.909911934762739</v>
      </c>
      <c r="O431" s="12">
        <v>3.5490605560000001</v>
      </c>
      <c r="P431" s="5">
        <v>2.5</v>
      </c>
      <c r="Q431" s="12">
        <f t="shared" si="30"/>
        <v>-0.41962422239999997</v>
      </c>
      <c r="R431" s="5" t="s">
        <v>30</v>
      </c>
      <c r="S431" s="6" t="str">
        <f t="shared" si="31"/>
        <v>Yes</v>
      </c>
      <c r="T431" s="7">
        <f t="shared" si="32"/>
        <v>136.97694399486963</v>
      </c>
      <c r="U431" s="6">
        <f t="shared" si="33"/>
        <v>5</v>
      </c>
      <c r="V431" s="5">
        <f t="shared" si="34"/>
        <v>96</v>
      </c>
      <c r="W431" s="5"/>
    </row>
    <row r="432" spans="1:23">
      <c r="A432" s="5">
        <v>430</v>
      </c>
      <c r="B432" s="5" t="s">
        <v>73</v>
      </c>
      <c r="C432" s="5" t="s">
        <v>45</v>
      </c>
      <c r="D432" s="5" t="s">
        <v>38</v>
      </c>
      <c r="E432" s="5" t="s">
        <v>40</v>
      </c>
      <c r="F432" s="5" t="s">
        <v>69</v>
      </c>
      <c r="G432" s="5" t="s">
        <v>29</v>
      </c>
      <c r="H432" s="5" t="s">
        <v>87</v>
      </c>
      <c r="I432" s="5" t="s">
        <v>29</v>
      </c>
      <c r="J432" s="5" t="s">
        <v>29</v>
      </c>
      <c r="K432" s="5" t="s">
        <v>29</v>
      </c>
      <c r="L432" s="5" t="s">
        <v>29</v>
      </c>
      <c r="M432" s="5" t="s">
        <v>29</v>
      </c>
      <c r="N432" s="12">
        <f>VLOOKUP(A432,'[1]Length adjustment - UNK'!$A$2:$F$519,6,FALSE)</f>
        <v>80.547607016787808</v>
      </c>
      <c r="O432" s="12">
        <v>3.4446764220000001</v>
      </c>
      <c r="P432" s="5">
        <v>2.5</v>
      </c>
      <c r="Q432" s="12">
        <f t="shared" si="30"/>
        <v>-0.37787056880000014</v>
      </c>
      <c r="R432" s="5" t="s">
        <v>30</v>
      </c>
      <c r="S432" s="6" t="str">
        <f t="shared" si="31"/>
        <v>Yes</v>
      </c>
      <c r="T432" s="7">
        <f t="shared" si="32"/>
        <v>42.765720169465212</v>
      </c>
      <c r="U432" s="6">
        <f t="shared" si="33"/>
        <v>3</v>
      </c>
      <c r="V432" s="5">
        <f t="shared" si="34"/>
        <v>334</v>
      </c>
      <c r="W432" s="5"/>
    </row>
    <row r="433" spans="1:23">
      <c r="A433" s="5">
        <v>431</v>
      </c>
      <c r="B433" s="5" t="s">
        <v>73</v>
      </c>
      <c r="C433" s="5" t="s">
        <v>45</v>
      </c>
      <c r="D433" s="5" t="s">
        <v>38</v>
      </c>
      <c r="E433" s="5" t="s">
        <v>40</v>
      </c>
      <c r="F433" s="5" t="s">
        <v>70</v>
      </c>
      <c r="G433" s="5" t="s">
        <v>29</v>
      </c>
      <c r="H433" s="5" t="s">
        <v>147</v>
      </c>
      <c r="I433" s="5" t="s">
        <v>29</v>
      </c>
      <c r="J433" s="5" t="s">
        <v>29</v>
      </c>
      <c r="K433" s="5" t="s">
        <v>29</v>
      </c>
      <c r="L433" s="5" t="s">
        <v>29</v>
      </c>
      <c r="M433" s="5" t="s">
        <v>29</v>
      </c>
      <c r="N433" s="12">
        <f>VLOOKUP(A433,'[1]Length adjustment - UNK'!$A$2:$F$519,6,FALSE)</f>
        <v>18.295171609922924</v>
      </c>
      <c r="O433" s="12">
        <v>1.513569943</v>
      </c>
      <c r="P433" s="5">
        <v>2.5</v>
      </c>
      <c r="Q433" s="12">
        <f t="shared" si="30"/>
        <v>0.39457202280000003</v>
      </c>
      <c r="R433" s="5" t="s">
        <v>30</v>
      </c>
      <c r="S433" s="6" t="str">
        <f t="shared" si="31"/>
        <v>Yes</v>
      </c>
      <c r="T433" s="7">
        <f t="shared" si="32"/>
        <v>82.73056822156677</v>
      </c>
      <c r="U433" s="6">
        <f t="shared" si="33"/>
        <v>4</v>
      </c>
      <c r="V433" s="5">
        <f t="shared" si="34"/>
        <v>177</v>
      </c>
      <c r="W433" s="5"/>
    </row>
    <row r="434" spans="1:23">
      <c r="A434" s="5">
        <v>432</v>
      </c>
      <c r="B434" s="5" t="s">
        <v>73</v>
      </c>
      <c r="C434" s="5" t="s">
        <v>45</v>
      </c>
      <c r="D434" s="5" t="s">
        <v>38</v>
      </c>
      <c r="E434" s="5" t="s">
        <v>40</v>
      </c>
      <c r="F434" s="5" t="s">
        <v>70</v>
      </c>
      <c r="G434" s="5" t="s">
        <v>29</v>
      </c>
      <c r="H434" s="5" t="s">
        <v>109</v>
      </c>
      <c r="I434" s="5" t="s">
        <v>29</v>
      </c>
      <c r="J434" s="5" t="s">
        <v>29</v>
      </c>
      <c r="K434" s="5" t="s">
        <v>29</v>
      </c>
      <c r="L434" s="5" t="s">
        <v>29</v>
      </c>
      <c r="M434" s="5" t="s">
        <v>29</v>
      </c>
      <c r="N434" s="12">
        <f>VLOOKUP(A434,'[1]Length adjustment - UNK'!$A$2:$F$519,6,FALSE)</f>
        <v>62.86394217902383</v>
      </c>
      <c r="O434" s="12">
        <v>2.6617954160000004</v>
      </c>
      <c r="P434" s="5">
        <v>2.5</v>
      </c>
      <c r="Q434" s="12">
        <f t="shared" si="30"/>
        <v>-6.4718166400000054E-2</v>
      </c>
      <c r="R434" s="5" t="s">
        <v>30</v>
      </c>
      <c r="S434" s="6" t="str">
        <f t="shared" si="31"/>
        <v>Yes</v>
      </c>
      <c r="T434" s="7">
        <f t="shared" si="32"/>
        <v>42.342165058941802</v>
      </c>
      <c r="U434" s="6">
        <f t="shared" si="33"/>
        <v>3</v>
      </c>
      <c r="V434" s="5">
        <f t="shared" si="34"/>
        <v>337</v>
      </c>
      <c r="W434" s="5"/>
    </row>
    <row r="435" spans="1:23">
      <c r="A435" s="5">
        <v>433</v>
      </c>
      <c r="B435" s="5" t="s">
        <v>73</v>
      </c>
      <c r="C435" s="5" t="s">
        <v>45</v>
      </c>
      <c r="D435" s="5" t="s">
        <v>38</v>
      </c>
      <c r="E435" s="5" t="s">
        <v>40</v>
      </c>
      <c r="F435" s="5" t="s">
        <v>70</v>
      </c>
      <c r="G435" s="5" t="s">
        <v>29</v>
      </c>
      <c r="H435" s="5" t="s">
        <v>140</v>
      </c>
      <c r="I435" s="5" t="s">
        <v>29</v>
      </c>
      <c r="J435" s="5" t="s">
        <v>29</v>
      </c>
      <c r="K435" s="5" t="s">
        <v>29</v>
      </c>
      <c r="L435" s="5" t="s">
        <v>29</v>
      </c>
      <c r="M435" s="5" t="s">
        <v>29</v>
      </c>
      <c r="N435" s="12">
        <f>VLOOKUP(A435,'[1]Length adjustment - UNK'!$A$2:$F$519,6,FALSE)</f>
        <v>90.175522490175879</v>
      </c>
      <c r="O435" s="12">
        <v>2.1398747460000003</v>
      </c>
      <c r="P435" s="5">
        <v>2.5</v>
      </c>
      <c r="Q435" s="12">
        <f t="shared" si="30"/>
        <v>0.14405010159999987</v>
      </c>
      <c r="R435" s="5" t="s">
        <v>30</v>
      </c>
      <c r="S435" s="6" t="str">
        <f t="shared" si="31"/>
        <v>Yes</v>
      </c>
      <c r="T435" s="7">
        <f t="shared" si="32"/>
        <v>23.730106429193441</v>
      </c>
      <c r="U435" s="6">
        <f t="shared" si="33"/>
        <v>2</v>
      </c>
      <c r="V435" s="5">
        <f t="shared" si="34"/>
        <v>447</v>
      </c>
      <c r="W435" s="5"/>
    </row>
    <row r="436" spans="1:23">
      <c r="A436" s="5">
        <v>434</v>
      </c>
      <c r="B436" s="5" t="s">
        <v>73</v>
      </c>
      <c r="C436" s="5" t="s">
        <v>45</v>
      </c>
      <c r="D436" s="5" t="s">
        <v>41</v>
      </c>
      <c r="E436" s="5" t="s">
        <v>56</v>
      </c>
      <c r="F436" s="5" t="s">
        <v>69</v>
      </c>
      <c r="G436" s="5" t="s">
        <v>29</v>
      </c>
      <c r="H436" s="5" t="s">
        <v>147</v>
      </c>
      <c r="I436" s="5" t="s">
        <v>29</v>
      </c>
      <c r="J436" s="5" t="s">
        <v>29</v>
      </c>
      <c r="K436" s="5" t="s">
        <v>29</v>
      </c>
      <c r="L436" s="5" t="s">
        <v>29</v>
      </c>
      <c r="M436" s="5" t="s">
        <v>29</v>
      </c>
      <c r="N436" s="12">
        <f>VLOOKUP(A436,'[1]Length adjustment - UNK'!$A$2:$F$519,6,FALSE)</f>
        <v>24.611716615268179</v>
      </c>
      <c r="O436" s="12">
        <v>1.617954077</v>
      </c>
      <c r="P436" s="5">
        <v>2.5</v>
      </c>
      <c r="Q436" s="12">
        <f t="shared" si="30"/>
        <v>0.35281836919999998</v>
      </c>
      <c r="R436" s="5" t="s">
        <v>30</v>
      </c>
      <c r="S436" s="6" t="str">
        <f t="shared" si="31"/>
        <v>Yes</v>
      </c>
      <c r="T436" s="7">
        <f t="shared" si="32"/>
        <v>65.739180338046083</v>
      </c>
      <c r="U436" s="6">
        <f t="shared" si="33"/>
        <v>4</v>
      </c>
      <c r="V436" s="5">
        <f t="shared" si="34"/>
        <v>242</v>
      </c>
      <c r="W436" s="5"/>
    </row>
    <row r="437" spans="1:23">
      <c r="A437" s="5">
        <v>435</v>
      </c>
      <c r="B437" s="5" t="s">
        <v>73</v>
      </c>
      <c r="C437" s="5" t="s">
        <v>45</v>
      </c>
      <c r="D437" s="5" t="s">
        <v>41</v>
      </c>
      <c r="E437" s="5" t="s">
        <v>56</v>
      </c>
      <c r="F437" s="5" t="s">
        <v>69</v>
      </c>
      <c r="G437" s="5" t="s">
        <v>29</v>
      </c>
      <c r="H437" s="5" t="s">
        <v>86</v>
      </c>
      <c r="I437" s="5" t="s">
        <v>132</v>
      </c>
      <c r="J437" s="5" t="s">
        <v>29</v>
      </c>
      <c r="K437" s="5" t="s">
        <v>29</v>
      </c>
      <c r="L437" s="5" t="s">
        <v>29</v>
      </c>
      <c r="M437" s="5" t="s">
        <v>29</v>
      </c>
      <c r="N437" s="12">
        <f>VLOOKUP(A437,'[1]Length adjustment - UNK'!$A$2:$F$519,6,FALSE)</f>
        <v>64.63035965911989</v>
      </c>
      <c r="O437" s="12">
        <v>1.5657620090000002</v>
      </c>
      <c r="P437" s="5">
        <v>2.5</v>
      </c>
      <c r="Q437" s="12">
        <f t="shared" si="30"/>
        <v>0.37369519639999993</v>
      </c>
      <c r="R437" s="5" t="s">
        <v>30</v>
      </c>
      <c r="S437" s="6" t="str">
        <f t="shared" si="31"/>
        <v>Yes</v>
      </c>
      <c r="T437" s="7">
        <f t="shared" si="32"/>
        <v>24.226416459049641</v>
      </c>
      <c r="U437" s="6">
        <f t="shared" si="33"/>
        <v>2</v>
      </c>
      <c r="V437" s="5">
        <f t="shared" si="34"/>
        <v>445</v>
      </c>
      <c r="W437" s="5"/>
    </row>
    <row r="438" spans="1:23">
      <c r="A438" s="5">
        <v>436</v>
      </c>
      <c r="B438" s="5" t="s">
        <v>73</v>
      </c>
      <c r="C438" s="5" t="s">
        <v>45</v>
      </c>
      <c r="D438" s="5" t="s">
        <v>41</v>
      </c>
      <c r="E438" s="5" t="s">
        <v>56</v>
      </c>
      <c r="F438" s="5" t="s">
        <v>69</v>
      </c>
      <c r="G438" s="5" t="s">
        <v>29</v>
      </c>
      <c r="H438" s="5" t="s">
        <v>86</v>
      </c>
      <c r="I438" s="5" t="s">
        <v>148</v>
      </c>
      <c r="J438" s="5" t="s">
        <v>29</v>
      </c>
      <c r="K438" s="5" t="s">
        <v>29</v>
      </c>
      <c r="L438" s="5" t="s">
        <v>29</v>
      </c>
      <c r="M438" s="5" t="s">
        <v>29</v>
      </c>
      <c r="N438" s="12">
        <f>VLOOKUP(A438,'[1]Length adjustment - UNK'!$A$2:$F$519,6,FALSE)</f>
        <v>56.845796389141491</v>
      </c>
      <c r="O438" s="12">
        <v>2.4008350800000002</v>
      </c>
      <c r="P438" s="5">
        <v>2.5</v>
      </c>
      <c r="Q438" s="12">
        <f t="shared" si="30"/>
        <v>3.9665967999999885E-2</v>
      </c>
      <c r="R438" s="5" t="s">
        <v>30</v>
      </c>
      <c r="S438" s="6" t="str">
        <f t="shared" si="31"/>
        <v>Yes</v>
      </c>
      <c r="T438" s="7">
        <f t="shared" si="32"/>
        <v>42.234170906234333</v>
      </c>
      <c r="U438" s="6">
        <f t="shared" si="33"/>
        <v>3</v>
      </c>
      <c r="V438" s="5">
        <f t="shared" si="34"/>
        <v>339</v>
      </c>
      <c r="W438" s="5"/>
    </row>
    <row r="439" spans="1:23">
      <c r="A439" s="5">
        <v>437</v>
      </c>
      <c r="B439" s="5" t="s">
        <v>73</v>
      </c>
      <c r="C439" s="5" t="s">
        <v>45</v>
      </c>
      <c r="D439" s="5" t="s">
        <v>41</v>
      </c>
      <c r="E439" s="5" t="s">
        <v>56</v>
      </c>
      <c r="F439" s="5" t="s">
        <v>70</v>
      </c>
      <c r="G439" s="5" t="s">
        <v>29</v>
      </c>
      <c r="H439" s="5" t="s">
        <v>74</v>
      </c>
      <c r="I439" s="5" t="s">
        <v>29</v>
      </c>
      <c r="J439" s="5" t="s">
        <v>29</v>
      </c>
      <c r="K439" s="5" t="s">
        <v>29</v>
      </c>
      <c r="L439" s="5" t="s">
        <v>29</v>
      </c>
      <c r="M439" s="5" t="s">
        <v>29</v>
      </c>
      <c r="N439" s="12">
        <f>VLOOKUP(A439,'[1]Length adjustment - UNK'!$A$2:$F$519,6,FALSE)</f>
        <v>21.688366813959295</v>
      </c>
      <c r="O439" s="12">
        <v>2.400835082</v>
      </c>
      <c r="P439" s="5">
        <v>2.5</v>
      </c>
      <c r="Q439" s="12">
        <f t="shared" si="30"/>
        <v>3.9665967200000041E-2</v>
      </c>
      <c r="R439" s="5" t="s">
        <v>30</v>
      </c>
      <c r="S439" s="6" t="str">
        <f t="shared" si="31"/>
        <v>Yes</v>
      </c>
      <c r="T439" s="7">
        <f t="shared" si="32"/>
        <v>110.6969050548679</v>
      </c>
      <c r="U439" s="6">
        <f t="shared" si="33"/>
        <v>5</v>
      </c>
      <c r="V439" s="5">
        <f t="shared" si="34"/>
        <v>122</v>
      </c>
      <c r="W439" s="5"/>
    </row>
    <row r="440" spans="1:23">
      <c r="A440" s="5">
        <v>438</v>
      </c>
      <c r="B440" s="5" t="s">
        <v>73</v>
      </c>
      <c r="C440" s="5" t="s">
        <v>45</v>
      </c>
      <c r="D440" s="5" t="s">
        <v>41</v>
      </c>
      <c r="E440" s="5" t="s">
        <v>56</v>
      </c>
      <c r="F440" s="5" t="s">
        <v>70</v>
      </c>
      <c r="G440" s="5" t="s">
        <v>29</v>
      </c>
      <c r="H440" s="5" t="s">
        <v>161</v>
      </c>
      <c r="I440" s="5" t="s">
        <v>29</v>
      </c>
      <c r="J440" s="5" t="s">
        <v>29</v>
      </c>
      <c r="K440" s="5" t="s">
        <v>29</v>
      </c>
      <c r="L440" s="5" t="s">
        <v>29</v>
      </c>
      <c r="M440" s="5" t="s">
        <v>29</v>
      </c>
      <c r="N440" s="12">
        <f>VLOOKUP(A440,'[1]Length adjustment - UNK'!$A$2:$F$519,6,FALSE)</f>
        <v>79.546250914170855</v>
      </c>
      <c r="O440" s="12">
        <v>2.0876826799999999</v>
      </c>
      <c r="P440" s="5">
        <v>2.5</v>
      </c>
      <c r="Q440" s="12">
        <f t="shared" si="30"/>
        <v>0.16492692800000008</v>
      </c>
      <c r="R440" s="5" t="s">
        <v>30</v>
      </c>
      <c r="S440" s="6" t="str">
        <f t="shared" si="31"/>
        <v>Yes</v>
      </c>
      <c r="T440" s="7">
        <f t="shared" si="32"/>
        <v>26.244890940901495</v>
      </c>
      <c r="U440" s="6">
        <f t="shared" si="33"/>
        <v>3</v>
      </c>
      <c r="V440" s="5">
        <f t="shared" si="34"/>
        <v>433</v>
      </c>
      <c r="W440" s="5"/>
    </row>
    <row r="441" spans="1:23">
      <c r="A441" s="5">
        <v>439</v>
      </c>
      <c r="B441" s="5" t="s">
        <v>73</v>
      </c>
      <c r="C441" s="5" t="s">
        <v>45</v>
      </c>
      <c r="D441" s="5" t="s">
        <v>41</v>
      </c>
      <c r="E441" s="5" t="s">
        <v>56</v>
      </c>
      <c r="F441" s="5" t="s">
        <v>70</v>
      </c>
      <c r="G441" s="5" t="s">
        <v>29</v>
      </c>
      <c r="H441" s="5" t="s">
        <v>140</v>
      </c>
      <c r="I441" s="5" t="s">
        <v>29</v>
      </c>
      <c r="J441" s="5" t="s">
        <v>29</v>
      </c>
      <c r="K441" s="5" t="s">
        <v>29</v>
      </c>
      <c r="L441" s="5" t="s">
        <v>29</v>
      </c>
      <c r="M441" s="5" t="s">
        <v>29</v>
      </c>
      <c r="N441" s="12">
        <f>VLOOKUP(A441,'[1]Length adjustment - UNK'!$A$2:$F$519,6,FALSE)</f>
        <v>102.61776379248074</v>
      </c>
      <c r="O441" s="12">
        <v>1.6701461440000001</v>
      </c>
      <c r="P441" s="5">
        <v>2.5</v>
      </c>
      <c r="Q441" s="12">
        <f t="shared" si="30"/>
        <v>0.33194154239999996</v>
      </c>
      <c r="R441" s="5" t="s">
        <v>30</v>
      </c>
      <c r="S441" s="6" t="str">
        <f t="shared" si="31"/>
        <v>Yes</v>
      </c>
      <c r="T441" s="7">
        <f t="shared" si="32"/>
        <v>16.275409658872132</v>
      </c>
      <c r="U441" s="6">
        <f t="shared" si="33"/>
        <v>2</v>
      </c>
      <c r="V441" s="5">
        <f t="shared" si="34"/>
        <v>480</v>
      </c>
      <c r="W441" s="5"/>
    </row>
    <row r="442" spans="1:23">
      <c r="A442" s="5">
        <v>440</v>
      </c>
      <c r="B442" s="5" t="s">
        <v>73</v>
      </c>
      <c r="C442" s="5" t="s">
        <v>45</v>
      </c>
      <c r="D442" s="5" t="s">
        <v>41</v>
      </c>
      <c r="E442" s="5" t="s">
        <v>57</v>
      </c>
      <c r="F442" s="5" t="s">
        <v>69</v>
      </c>
      <c r="G442" s="5" t="s">
        <v>29</v>
      </c>
      <c r="H442" s="5" t="s">
        <v>147</v>
      </c>
      <c r="I442" s="5" t="s">
        <v>29</v>
      </c>
      <c r="J442" s="5" t="s">
        <v>29</v>
      </c>
      <c r="K442" s="5" t="s">
        <v>29</v>
      </c>
      <c r="L442" s="5" t="s">
        <v>29</v>
      </c>
      <c r="M442" s="5" t="s">
        <v>29</v>
      </c>
      <c r="N442" s="12">
        <f>VLOOKUP(A442,'[1]Length adjustment - UNK'!$A$2:$F$519,6,FALSE)</f>
        <v>46.646249500113299</v>
      </c>
      <c r="O442" s="12">
        <v>1.513569943</v>
      </c>
      <c r="P442" s="5">
        <v>2.5</v>
      </c>
      <c r="Q442" s="12">
        <f t="shared" si="30"/>
        <v>0.39457202280000003</v>
      </c>
      <c r="R442" s="5" t="s">
        <v>30</v>
      </c>
      <c r="S442" s="6" t="str">
        <f t="shared" si="31"/>
        <v>Yes</v>
      </c>
      <c r="T442" s="7">
        <f t="shared" si="32"/>
        <v>32.44783791237758</v>
      </c>
      <c r="U442" s="6">
        <f t="shared" si="33"/>
        <v>3</v>
      </c>
      <c r="V442" s="5">
        <f t="shared" si="34"/>
        <v>393</v>
      </c>
      <c r="W442" s="5"/>
    </row>
    <row r="443" spans="1:23">
      <c r="A443" s="5">
        <v>441</v>
      </c>
      <c r="B443" s="5" t="s">
        <v>73</v>
      </c>
      <c r="C443" s="5" t="s">
        <v>45</v>
      </c>
      <c r="D443" s="5" t="s">
        <v>41</v>
      </c>
      <c r="E443" s="5" t="s">
        <v>57</v>
      </c>
      <c r="F443" s="5" t="s">
        <v>69</v>
      </c>
      <c r="G443" s="5" t="s">
        <v>29</v>
      </c>
      <c r="H443" s="5" t="s">
        <v>109</v>
      </c>
      <c r="I443" s="5" t="s">
        <v>75</v>
      </c>
      <c r="J443" s="5" t="s">
        <v>29</v>
      </c>
      <c r="K443" s="5" t="s">
        <v>29</v>
      </c>
      <c r="L443" s="5" t="s">
        <v>29</v>
      </c>
      <c r="M443" s="5" t="s">
        <v>29</v>
      </c>
      <c r="N443" s="12">
        <f>VLOOKUP(A443,'[1]Length adjustment - UNK'!$A$2:$F$519,6,FALSE)</f>
        <v>76.522493537280369</v>
      </c>
      <c r="O443" s="12">
        <v>2.8705636839999999</v>
      </c>
      <c r="P443" s="5">
        <v>2.5</v>
      </c>
      <c r="Q443" s="12">
        <f t="shared" si="30"/>
        <v>-0.14822547359999994</v>
      </c>
      <c r="R443" s="5" t="s">
        <v>30</v>
      </c>
      <c r="S443" s="6" t="str">
        <f t="shared" si="31"/>
        <v>Yes</v>
      </c>
      <c r="T443" s="7">
        <f t="shared" si="32"/>
        <v>37.512678315971414</v>
      </c>
      <c r="U443" s="6">
        <f t="shared" si="33"/>
        <v>3</v>
      </c>
      <c r="V443" s="5">
        <f t="shared" si="34"/>
        <v>369</v>
      </c>
      <c r="W443" s="5"/>
    </row>
    <row r="444" spans="1:23">
      <c r="A444" s="5">
        <v>442</v>
      </c>
      <c r="B444" s="5" t="s">
        <v>73</v>
      </c>
      <c r="C444" s="5" t="s">
        <v>45</v>
      </c>
      <c r="D444" s="5" t="s">
        <v>41</v>
      </c>
      <c r="E444" s="5" t="s">
        <v>57</v>
      </c>
      <c r="F444" s="5" t="s">
        <v>69</v>
      </c>
      <c r="G444" s="5" t="s">
        <v>29</v>
      </c>
      <c r="H444" s="5" t="s">
        <v>109</v>
      </c>
      <c r="I444" s="5" t="s">
        <v>76</v>
      </c>
      <c r="J444" s="5" t="s">
        <v>29</v>
      </c>
      <c r="K444" s="5" t="s">
        <v>29</v>
      </c>
      <c r="L444" s="5" t="s">
        <v>29</v>
      </c>
      <c r="M444" s="5" t="s">
        <v>29</v>
      </c>
      <c r="N444" s="12">
        <f>VLOOKUP(A444,'[1]Length adjustment - UNK'!$A$2:$F$519,6,FALSE)</f>
        <v>49.623728041034475</v>
      </c>
      <c r="O444" s="12">
        <v>1.878914411</v>
      </c>
      <c r="P444" s="5">
        <v>2.5</v>
      </c>
      <c r="Q444" s="12">
        <f t="shared" si="30"/>
        <v>0.2484342356</v>
      </c>
      <c r="R444" s="5" t="s">
        <v>30</v>
      </c>
      <c r="S444" s="6" t="str">
        <f t="shared" si="31"/>
        <v>Yes</v>
      </c>
      <c r="T444" s="7">
        <f t="shared" si="32"/>
        <v>37.863225621547471</v>
      </c>
      <c r="U444" s="6">
        <f t="shared" si="33"/>
        <v>3</v>
      </c>
      <c r="V444" s="5">
        <f t="shared" si="34"/>
        <v>366</v>
      </c>
      <c r="W444" s="5"/>
    </row>
    <row r="445" spans="1:23">
      <c r="A445" s="5">
        <v>443</v>
      </c>
      <c r="B445" s="5" t="s">
        <v>73</v>
      </c>
      <c r="C445" s="5" t="s">
        <v>45</v>
      </c>
      <c r="D445" s="5" t="s">
        <v>41</v>
      </c>
      <c r="E445" s="5" t="s">
        <v>57</v>
      </c>
      <c r="F445" s="5" t="s">
        <v>69</v>
      </c>
      <c r="G445" s="5" t="s">
        <v>29</v>
      </c>
      <c r="H445" s="5" t="s">
        <v>140</v>
      </c>
      <c r="I445" s="5" t="s">
        <v>29</v>
      </c>
      <c r="J445" s="5" t="s">
        <v>29</v>
      </c>
      <c r="K445" s="5" t="s">
        <v>29</v>
      </c>
      <c r="L445" s="5" t="s">
        <v>29</v>
      </c>
      <c r="M445" s="5" t="s">
        <v>29</v>
      </c>
      <c r="N445" s="12">
        <f>VLOOKUP(A445,'[1]Length adjustment - UNK'!$A$2:$F$519,6,FALSE)</f>
        <v>84.23960188186463</v>
      </c>
      <c r="O445" s="12">
        <v>2.661795417</v>
      </c>
      <c r="P445" s="5">
        <v>2.5</v>
      </c>
      <c r="Q445" s="12">
        <f t="shared" si="30"/>
        <v>-6.4718166800000088E-2</v>
      </c>
      <c r="R445" s="5" t="s">
        <v>30</v>
      </c>
      <c r="S445" s="6" t="str">
        <f t="shared" si="31"/>
        <v>Yes</v>
      </c>
      <c r="T445" s="7">
        <f t="shared" si="32"/>
        <v>31.597910692085545</v>
      </c>
      <c r="U445" s="6">
        <f t="shared" si="33"/>
        <v>3</v>
      </c>
      <c r="V445" s="5">
        <f t="shared" si="34"/>
        <v>402</v>
      </c>
      <c r="W445" s="5"/>
    </row>
    <row r="446" spans="1:23">
      <c r="A446" s="5">
        <v>444</v>
      </c>
      <c r="B446" s="5" t="s">
        <v>73</v>
      </c>
      <c r="C446" s="5" t="s">
        <v>45</v>
      </c>
      <c r="D446" s="5" t="s">
        <v>41</v>
      </c>
      <c r="E446" s="5" t="s">
        <v>57</v>
      </c>
      <c r="F446" s="5" t="s">
        <v>70</v>
      </c>
      <c r="G446" s="5" t="s">
        <v>29</v>
      </c>
      <c r="H446" s="5" t="s">
        <v>147</v>
      </c>
      <c r="I446" s="5" t="s">
        <v>29</v>
      </c>
      <c r="J446" s="5" t="s">
        <v>29</v>
      </c>
      <c r="K446" s="5" t="s">
        <v>29</v>
      </c>
      <c r="L446" s="5" t="s">
        <v>29</v>
      </c>
      <c r="M446" s="5" t="s">
        <v>29</v>
      </c>
      <c r="N446" s="12">
        <f>VLOOKUP(A446,'[1]Length adjustment - UNK'!$A$2:$F$519,6,FALSE)</f>
        <v>34.107709771579763</v>
      </c>
      <c r="O446" s="12">
        <v>1.9311064790000001</v>
      </c>
      <c r="P446" s="5">
        <v>2.5</v>
      </c>
      <c r="Q446" s="12">
        <f t="shared" si="30"/>
        <v>0.22755740839999994</v>
      </c>
      <c r="R446" s="5" t="s">
        <v>30</v>
      </c>
      <c r="S446" s="6" t="str">
        <f t="shared" si="31"/>
        <v>Yes</v>
      </c>
      <c r="T446" s="7">
        <f t="shared" si="32"/>
        <v>56.617887625192992</v>
      </c>
      <c r="U446" s="6">
        <f t="shared" si="33"/>
        <v>4</v>
      </c>
      <c r="V446" s="5">
        <f t="shared" si="34"/>
        <v>274</v>
      </c>
      <c r="W446" s="5"/>
    </row>
    <row r="447" spans="1:23">
      <c r="A447" s="5">
        <v>445</v>
      </c>
      <c r="B447" s="5" t="s">
        <v>73</v>
      </c>
      <c r="C447" s="5" t="s">
        <v>45</v>
      </c>
      <c r="D447" s="5" t="s">
        <v>41</v>
      </c>
      <c r="E447" s="5" t="s">
        <v>57</v>
      </c>
      <c r="F447" s="5" t="s">
        <v>70</v>
      </c>
      <c r="G447" s="5" t="s">
        <v>29</v>
      </c>
      <c r="H447" s="5" t="s">
        <v>109</v>
      </c>
      <c r="I447" s="5" t="s">
        <v>29</v>
      </c>
      <c r="J447" s="5" t="s">
        <v>29</v>
      </c>
      <c r="K447" s="5" t="s">
        <v>29</v>
      </c>
      <c r="L447" s="5" t="s">
        <v>29</v>
      </c>
      <c r="M447" s="5" t="s">
        <v>29</v>
      </c>
      <c r="N447" s="12">
        <f>VLOOKUP(A447,'[1]Length adjustment - UNK'!$A$2:$F$519,6,FALSE)</f>
        <v>105.88485348113049</v>
      </c>
      <c r="O447" s="12">
        <v>2.0876826789999998</v>
      </c>
      <c r="P447" s="5">
        <v>2.5</v>
      </c>
      <c r="Q447" s="12">
        <f t="shared" si="30"/>
        <v>0.16492692840000012</v>
      </c>
      <c r="R447" s="5" t="s">
        <v>30</v>
      </c>
      <c r="S447" s="6" t="str">
        <f t="shared" si="31"/>
        <v>Yes</v>
      </c>
      <c r="T447" s="7">
        <f t="shared" si="32"/>
        <v>19.716537449542216</v>
      </c>
      <c r="U447" s="6">
        <f t="shared" si="33"/>
        <v>2</v>
      </c>
      <c r="V447" s="5">
        <f t="shared" si="34"/>
        <v>470</v>
      </c>
      <c r="W447" s="5"/>
    </row>
    <row r="448" spans="1:23">
      <c r="A448" s="5">
        <v>446</v>
      </c>
      <c r="B448" s="5" t="s">
        <v>73</v>
      </c>
      <c r="C448" s="5" t="s">
        <v>45</v>
      </c>
      <c r="D448" s="5" t="s">
        <v>41</v>
      </c>
      <c r="E448" s="5" t="s">
        <v>57</v>
      </c>
      <c r="F448" s="5" t="s">
        <v>70</v>
      </c>
      <c r="G448" s="5" t="s">
        <v>29</v>
      </c>
      <c r="H448" s="5" t="s">
        <v>140</v>
      </c>
      <c r="I448" s="5" t="s">
        <v>29</v>
      </c>
      <c r="J448" s="5" t="s">
        <v>29</v>
      </c>
      <c r="K448" s="5" t="s">
        <v>29</v>
      </c>
      <c r="L448" s="5" t="s">
        <v>29</v>
      </c>
      <c r="M448" s="5" t="s">
        <v>29</v>
      </c>
      <c r="N448" s="12">
        <f>VLOOKUP(A448,'[1]Length adjustment - UNK'!$A$2:$F$519,6,FALSE)</f>
        <v>166.60411371344537</v>
      </c>
      <c r="O448" s="12">
        <v>2.766179551</v>
      </c>
      <c r="P448" s="5">
        <v>2.5</v>
      </c>
      <c r="Q448" s="12">
        <f t="shared" si="30"/>
        <v>-0.10647182039999992</v>
      </c>
      <c r="R448" s="5" t="s">
        <v>30</v>
      </c>
      <c r="S448" s="6" t="str">
        <f t="shared" si="31"/>
        <v>Yes</v>
      </c>
      <c r="T448" s="7">
        <f t="shared" si="32"/>
        <v>16.603308822000368</v>
      </c>
      <c r="U448" s="6">
        <f t="shared" si="33"/>
        <v>2</v>
      </c>
      <c r="V448" s="5">
        <f t="shared" si="34"/>
        <v>478</v>
      </c>
      <c r="W448" s="5"/>
    </row>
    <row r="449" spans="1:23">
      <c r="A449" s="5">
        <v>447</v>
      </c>
      <c r="B449" s="5" t="s">
        <v>73</v>
      </c>
      <c r="C449" s="5" t="s">
        <v>45</v>
      </c>
      <c r="D449" s="5" t="s">
        <v>42</v>
      </c>
      <c r="E449" s="5" t="s">
        <v>43</v>
      </c>
      <c r="F449" s="5" t="s">
        <v>69</v>
      </c>
      <c r="G449" s="5" t="s">
        <v>29</v>
      </c>
      <c r="H449" s="5" t="s">
        <v>147</v>
      </c>
      <c r="I449" s="5" t="s">
        <v>29</v>
      </c>
      <c r="J449" s="5" t="s">
        <v>29</v>
      </c>
      <c r="K449" s="5" t="s">
        <v>29</v>
      </c>
      <c r="L449" s="5" t="s">
        <v>29</v>
      </c>
      <c r="M449" s="5" t="s">
        <v>29</v>
      </c>
      <c r="N449" s="12">
        <f>VLOOKUP(A449,'[1]Length adjustment - UNK'!$A$2:$F$519,6,FALSE)</f>
        <v>36.531592364609899</v>
      </c>
      <c r="O449" s="12">
        <v>1.8267223450000001</v>
      </c>
      <c r="P449" s="5">
        <v>2.5</v>
      </c>
      <c r="Q449" s="12">
        <f t="shared" si="30"/>
        <v>0.26931106199999999</v>
      </c>
      <c r="R449" s="5" t="s">
        <v>30</v>
      </c>
      <c r="S449" s="6" t="str">
        <f t="shared" si="31"/>
        <v>Yes</v>
      </c>
      <c r="T449" s="7">
        <f t="shared" si="32"/>
        <v>50.003906940822084</v>
      </c>
      <c r="U449" s="6">
        <f t="shared" si="33"/>
        <v>4</v>
      </c>
      <c r="V449" s="5">
        <f t="shared" si="34"/>
        <v>304</v>
      </c>
      <c r="W449" s="5"/>
    </row>
    <row r="450" spans="1:23">
      <c r="A450" s="5">
        <v>448</v>
      </c>
      <c r="B450" s="5" t="s">
        <v>73</v>
      </c>
      <c r="C450" s="5" t="s">
        <v>45</v>
      </c>
      <c r="D450" s="5" t="s">
        <v>42</v>
      </c>
      <c r="E450" s="5" t="s">
        <v>43</v>
      </c>
      <c r="F450" s="5" t="s">
        <v>69</v>
      </c>
      <c r="G450" s="5" t="s">
        <v>29</v>
      </c>
      <c r="H450" s="5" t="s">
        <v>109</v>
      </c>
      <c r="I450" s="5" t="s">
        <v>29</v>
      </c>
      <c r="J450" s="5" t="s">
        <v>29</v>
      </c>
      <c r="K450" s="5" t="s">
        <v>29</v>
      </c>
      <c r="L450" s="5" t="s">
        <v>29</v>
      </c>
      <c r="M450" s="5" t="s">
        <v>29</v>
      </c>
      <c r="N450" s="12">
        <f>VLOOKUP(A450,'[1]Length adjustment - UNK'!$A$2:$F$519,6,FALSE)</f>
        <v>131.8790371219886</v>
      </c>
      <c r="O450" s="12">
        <v>2.922755752</v>
      </c>
      <c r="P450" s="5">
        <v>2.5</v>
      </c>
      <c r="Q450" s="12">
        <f t="shared" si="30"/>
        <v>-0.1691023008000001</v>
      </c>
      <c r="R450" s="5" t="s">
        <v>30</v>
      </c>
      <c r="S450" s="6" t="str">
        <f t="shared" si="31"/>
        <v>Yes</v>
      </c>
      <c r="T450" s="7">
        <f t="shared" si="32"/>
        <v>22.16239832943609</v>
      </c>
      <c r="U450" s="6">
        <f t="shared" si="33"/>
        <v>2</v>
      </c>
      <c r="V450" s="5">
        <f t="shared" si="34"/>
        <v>455</v>
      </c>
      <c r="W450" s="5"/>
    </row>
    <row r="451" spans="1:23">
      <c r="A451" s="5">
        <v>449</v>
      </c>
      <c r="B451" s="5" t="s">
        <v>73</v>
      </c>
      <c r="C451" s="5" t="s">
        <v>45</v>
      </c>
      <c r="D451" s="5" t="s">
        <v>42</v>
      </c>
      <c r="E451" s="5" t="s">
        <v>43</v>
      </c>
      <c r="F451" s="5" t="s">
        <v>69</v>
      </c>
      <c r="G451" s="5" t="s">
        <v>29</v>
      </c>
      <c r="H451" s="5" t="s">
        <v>140</v>
      </c>
      <c r="I451" s="5" t="s">
        <v>29</v>
      </c>
      <c r="J451" s="5" t="s">
        <v>29</v>
      </c>
      <c r="K451" s="5" t="s">
        <v>29</v>
      </c>
      <c r="L451" s="5" t="s">
        <v>29</v>
      </c>
      <c r="M451" s="5" t="s">
        <v>29</v>
      </c>
      <c r="N451" s="12">
        <f>VLOOKUP(A451,'[1]Length adjustment - UNK'!$A$2:$F$519,6,FALSE)</f>
        <v>101.98164888991712</v>
      </c>
      <c r="O451" s="12">
        <v>2.2964509479999999</v>
      </c>
      <c r="P451" s="5">
        <v>2.5</v>
      </c>
      <c r="Q451" s="12">
        <f t="shared" ref="Q451:Q514" si="35">SUM(1-(O451/P451))</f>
        <v>8.1419620799999981E-2</v>
      </c>
      <c r="R451" s="5" t="s">
        <v>30</v>
      </c>
      <c r="S451" s="6" t="str">
        <f t="shared" ref="S451:S514" si="36">IF(AND(Q451&lt;0.5,Q451&gt;-0.5),"Yes","No")</f>
        <v>Yes</v>
      </c>
      <c r="T451" s="7">
        <f t="shared" ref="T451:T514" si="37">SUM(O451/(N451/1000))</f>
        <v>22.51827630752349</v>
      </c>
      <c r="U451" s="6">
        <f t="shared" ref="U451:U514" si="38">IF(T451&lt;=12,1,IF(T451&lt;25,2,IF(T451&lt;50,3,IF(T451&lt;100,4,5))))</f>
        <v>2</v>
      </c>
      <c r="V451" s="5">
        <f t="shared" ref="V451:V514" si="39">RANK(T451,T$3:T$520)</f>
        <v>453</v>
      </c>
      <c r="W451" s="5"/>
    </row>
    <row r="452" spans="1:23">
      <c r="A452" s="5">
        <v>450</v>
      </c>
      <c r="B452" s="5" t="s">
        <v>73</v>
      </c>
      <c r="C452" s="5" t="s">
        <v>45</v>
      </c>
      <c r="D452" s="5" t="s">
        <v>42</v>
      </c>
      <c r="E452" s="5" t="s">
        <v>43</v>
      </c>
      <c r="F452" s="5" t="s">
        <v>70</v>
      </c>
      <c r="G452" s="5" t="s">
        <v>29</v>
      </c>
      <c r="H452" s="5" t="s">
        <v>147</v>
      </c>
      <c r="I452" s="5" t="s">
        <v>29</v>
      </c>
      <c r="J452" s="5" t="s">
        <v>29</v>
      </c>
      <c r="K452" s="5" t="s">
        <v>29</v>
      </c>
      <c r="L452" s="5" t="s">
        <v>29</v>
      </c>
      <c r="M452" s="5" t="s">
        <v>29</v>
      </c>
      <c r="N452" s="12">
        <f>VLOOKUP(A452,'[1]Length adjustment - UNK'!$A$2:$F$519,6,FALSE)</f>
        <v>27.668317885593513</v>
      </c>
      <c r="O452" s="12">
        <v>1.356993742</v>
      </c>
      <c r="P452" s="5">
        <v>2.5</v>
      </c>
      <c r="Q452" s="12">
        <f t="shared" si="35"/>
        <v>0.4572025032</v>
      </c>
      <c r="R452" s="5" t="s">
        <v>30</v>
      </c>
      <c r="S452" s="6" t="str">
        <f t="shared" si="36"/>
        <v>Yes</v>
      </c>
      <c r="T452" s="7">
        <f t="shared" si="37"/>
        <v>49.045039442262834</v>
      </c>
      <c r="U452" s="6">
        <f t="shared" si="38"/>
        <v>3</v>
      </c>
      <c r="V452" s="5">
        <f t="shared" si="39"/>
        <v>312</v>
      </c>
      <c r="W452" s="5"/>
    </row>
    <row r="453" spans="1:23">
      <c r="A453" s="5">
        <v>451</v>
      </c>
      <c r="B453" s="5" t="s">
        <v>73</v>
      </c>
      <c r="C453" s="5" t="s">
        <v>45</v>
      </c>
      <c r="D453" s="5" t="s">
        <v>42</v>
      </c>
      <c r="E453" s="5" t="s">
        <v>43</v>
      </c>
      <c r="F453" s="5" t="s">
        <v>70</v>
      </c>
      <c r="G453" s="5" t="s">
        <v>29</v>
      </c>
      <c r="H453" s="5" t="s">
        <v>109</v>
      </c>
      <c r="I453" s="5" t="s">
        <v>29</v>
      </c>
      <c r="J453" s="5" t="s">
        <v>29</v>
      </c>
      <c r="K453" s="5" t="s">
        <v>29</v>
      </c>
      <c r="L453" s="5" t="s">
        <v>29</v>
      </c>
      <c r="M453" s="5" t="s">
        <v>29</v>
      </c>
      <c r="N453" s="12">
        <f>VLOOKUP(A453,'[1]Length adjustment - UNK'!$A$2:$F$519,6,FALSE)</f>
        <v>100.11181430811236</v>
      </c>
      <c r="O453" s="12">
        <v>2.60960335</v>
      </c>
      <c r="P453" s="5">
        <v>2.5</v>
      </c>
      <c r="Q453" s="12">
        <f t="shared" si="35"/>
        <v>-4.3841339999999951E-2</v>
      </c>
      <c r="R453" s="5" t="s">
        <v>30</v>
      </c>
      <c r="S453" s="6" t="str">
        <f t="shared" si="36"/>
        <v>Yes</v>
      </c>
      <c r="T453" s="7">
        <f t="shared" si="37"/>
        <v>26.066886990664955</v>
      </c>
      <c r="U453" s="6">
        <f t="shared" si="38"/>
        <v>3</v>
      </c>
      <c r="V453" s="5">
        <f t="shared" si="39"/>
        <v>436</v>
      </c>
      <c r="W453" s="5"/>
    </row>
    <row r="454" spans="1:23">
      <c r="A454" s="5">
        <v>452</v>
      </c>
      <c r="B454" s="5" t="s">
        <v>73</v>
      </c>
      <c r="C454" s="5" t="s">
        <v>45</v>
      </c>
      <c r="D454" s="5" t="s">
        <v>42</v>
      </c>
      <c r="E454" s="5" t="s">
        <v>43</v>
      </c>
      <c r="F454" s="5" t="s">
        <v>70</v>
      </c>
      <c r="G454" s="5" t="s">
        <v>29</v>
      </c>
      <c r="H454" s="5" t="s">
        <v>140</v>
      </c>
      <c r="I454" s="5" t="s">
        <v>29</v>
      </c>
      <c r="J454" s="5" t="s">
        <v>29</v>
      </c>
      <c r="K454" s="5" t="s">
        <v>29</v>
      </c>
      <c r="L454" s="5" t="s">
        <v>29</v>
      </c>
      <c r="M454" s="5" t="s">
        <v>29</v>
      </c>
      <c r="N454" s="12">
        <f>VLOOKUP(A454,'[1]Length adjustment - UNK'!$A$2:$F$519,6,FALSE)</f>
        <v>163.90537345091548</v>
      </c>
      <c r="O454" s="12">
        <v>2.922755752</v>
      </c>
      <c r="P454" s="5">
        <v>2.5</v>
      </c>
      <c r="Q454" s="12">
        <f t="shared" si="35"/>
        <v>-0.1691023008000001</v>
      </c>
      <c r="R454" s="5" t="s">
        <v>30</v>
      </c>
      <c r="S454" s="6" t="str">
        <f t="shared" si="36"/>
        <v>Yes</v>
      </c>
      <c r="T454" s="7">
        <f t="shared" si="37"/>
        <v>17.831970303739151</v>
      </c>
      <c r="U454" s="6">
        <f t="shared" si="38"/>
        <v>2</v>
      </c>
      <c r="V454" s="5">
        <f t="shared" si="39"/>
        <v>475</v>
      </c>
      <c r="W454" s="5"/>
    </row>
    <row r="455" spans="1:23">
      <c r="A455" s="5">
        <v>453</v>
      </c>
      <c r="B455" s="5" t="s">
        <v>73</v>
      </c>
      <c r="C455" s="5" t="s">
        <v>45</v>
      </c>
      <c r="D455" s="5" t="s">
        <v>42</v>
      </c>
      <c r="E455" s="5" t="s">
        <v>166</v>
      </c>
      <c r="F455" s="5" t="s">
        <v>69</v>
      </c>
      <c r="G455" s="5" t="s">
        <v>29</v>
      </c>
      <c r="H455" s="5" t="s">
        <v>128</v>
      </c>
      <c r="I455" s="5" t="s">
        <v>75</v>
      </c>
      <c r="J455" s="5" t="s">
        <v>29</v>
      </c>
      <c r="K455" s="5" t="s">
        <v>29</v>
      </c>
      <c r="L455" s="5" t="s">
        <v>29</v>
      </c>
      <c r="M455" s="5" t="s">
        <v>29</v>
      </c>
      <c r="N455" s="12">
        <f>VLOOKUP(A455,'[1]Length adjustment - UNK'!$A$2:$F$519,6,FALSE)</f>
        <v>122.64954478398958</v>
      </c>
      <c r="O455" s="12">
        <v>2.2964509479999999</v>
      </c>
      <c r="P455" s="5">
        <v>2.5</v>
      </c>
      <c r="Q455" s="12">
        <f t="shared" si="35"/>
        <v>8.1419620799999981E-2</v>
      </c>
      <c r="R455" s="5" t="s">
        <v>30</v>
      </c>
      <c r="S455" s="6" t="str">
        <f t="shared" si="36"/>
        <v>Yes</v>
      </c>
      <c r="T455" s="7">
        <f t="shared" si="37"/>
        <v>18.723680972844296</v>
      </c>
      <c r="U455" s="6">
        <f t="shared" si="38"/>
        <v>2</v>
      </c>
      <c r="V455" s="5">
        <f t="shared" si="39"/>
        <v>472</v>
      </c>
      <c r="W455" s="5"/>
    </row>
    <row r="456" spans="1:23">
      <c r="A456" s="5">
        <v>454</v>
      </c>
      <c r="B456" s="5" t="s">
        <v>73</v>
      </c>
      <c r="C456" s="5" t="s">
        <v>45</v>
      </c>
      <c r="D456" s="5" t="s">
        <v>42</v>
      </c>
      <c r="E456" s="5" t="s">
        <v>166</v>
      </c>
      <c r="F456" s="5" t="s">
        <v>69</v>
      </c>
      <c r="G456" s="5" t="s">
        <v>29</v>
      </c>
      <c r="H456" s="5" t="s">
        <v>128</v>
      </c>
      <c r="I456" s="5" t="s">
        <v>76</v>
      </c>
      <c r="J456" s="5" t="s">
        <v>29</v>
      </c>
      <c r="K456" s="5" t="s">
        <v>29</v>
      </c>
      <c r="L456" s="5" t="s">
        <v>29</v>
      </c>
      <c r="M456" s="5" t="s">
        <v>29</v>
      </c>
      <c r="N456" s="12">
        <f>VLOOKUP(A456,'[1]Length adjustment - UNK'!$A$2:$F$519,6,FALSE)</f>
        <v>76.985998327340937</v>
      </c>
      <c r="O456" s="12">
        <v>2.3486430149999999</v>
      </c>
      <c r="P456" s="5">
        <v>2.5</v>
      </c>
      <c r="Q456" s="12">
        <f t="shared" si="35"/>
        <v>6.0542794000000066E-2</v>
      </c>
      <c r="R456" s="5" t="s">
        <v>30</v>
      </c>
      <c r="S456" s="6" t="str">
        <f t="shared" si="36"/>
        <v>Yes</v>
      </c>
      <c r="T456" s="7">
        <f t="shared" si="37"/>
        <v>30.507404801242917</v>
      </c>
      <c r="U456" s="6">
        <f t="shared" si="38"/>
        <v>3</v>
      </c>
      <c r="V456" s="5">
        <f t="shared" si="39"/>
        <v>408</v>
      </c>
      <c r="W456" s="5"/>
    </row>
    <row r="457" spans="1:23">
      <c r="A457" s="5">
        <v>455</v>
      </c>
      <c r="B457" s="5" t="s">
        <v>73</v>
      </c>
      <c r="C457" s="5" t="s">
        <v>45</v>
      </c>
      <c r="D457" s="5" t="s">
        <v>42</v>
      </c>
      <c r="E457" s="5" t="s">
        <v>166</v>
      </c>
      <c r="F457" s="5" t="s">
        <v>69</v>
      </c>
      <c r="G457" s="5" t="s">
        <v>29</v>
      </c>
      <c r="H457" s="5" t="s">
        <v>140</v>
      </c>
      <c r="I457" s="5" t="s">
        <v>29</v>
      </c>
      <c r="J457" s="5" t="s">
        <v>29</v>
      </c>
      <c r="K457" s="5" t="s">
        <v>29</v>
      </c>
      <c r="L457" s="5" t="s">
        <v>29</v>
      </c>
      <c r="M457" s="5" t="s">
        <v>29</v>
      </c>
      <c r="N457" s="12">
        <f>VLOOKUP(A457,'[1]Length adjustment - UNK'!$A$2:$F$519,6,FALSE)</f>
        <v>123.16145466947313</v>
      </c>
      <c r="O457" s="12">
        <v>2.766179551</v>
      </c>
      <c r="P457" s="5">
        <v>2.5</v>
      </c>
      <c r="Q457" s="12">
        <f t="shared" si="35"/>
        <v>-0.10647182039999992</v>
      </c>
      <c r="R457" s="5" t="s">
        <v>30</v>
      </c>
      <c r="S457" s="6" t="str">
        <f t="shared" si="36"/>
        <v>Yes</v>
      </c>
      <c r="T457" s="7">
        <f t="shared" si="37"/>
        <v>22.459783041890514</v>
      </c>
      <c r="U457" s="6">
        <f t="shared" si="38"/>
        <v>2</v>
      </c>
      <c r="V457" s="5">
        <f t="shared" si="39"/>
        <v>454</v>
      </c>
      <c r="W457" s="5"/>
    </row>
    <row r="458" spans="1:23">
      <c r="A458" s="5">
        <v>456</v>
      </c>
      <c r="B458" s="5" t="s">
        <v>73</v>
      </c>
      <c r="C458" s="5" t="s">
        <v>45</v>
      </c>
      <c r="D458" s="5" t="s">
        <v>42</v>
      </c>
      <c r="E458" s="5" t="s">
        <v>166</v>
      </c>
      <c r="F458" s="5" t="s">
        <v>70</v>
      </c>
      <c r="G458" s="5" t="s">
        <v>29</v>
      </c>
      <c r="H458" s="5" t="s">
        <v>147</v>
      </c>
      <c r="I458" s="5" t="s">
        <v>29</v>
      </c>
      <c r="J458" s="5" t="s">
        <v>29</v>
      </c>
      <c r="K458" s="5" t="s">
        <v>29</v>
      </c>
      <c r="L458" s="5" t="s">
        <v>29</v>
      </c>
      <c r="M458" s="5" t="s">
        <v>29</v>
      </c>
      <c r="N458" s="12">
        <f>VLOOKUP(A458,'[1]Length adjustment - UNK'!$A$2:$F$519,6,FALSE)</f>
        <v>29.494446243544598</v>
      </c>
      <c r="O458" s="12">
        <v>1.513569943</v>
      </c>
      <c r="P458" s="5">
        <v>2.5</v>
      </c>
      <c r="Q458" s="12">
        <f t="shared" si="35"/>
        <v>0.39457202280000003</v>
      </c>
      <c r="R458" s="5" t="s">
        <v>30</v>
      </c>
      <c r="S458" s="6" t="str">
        <f t="shared" si="36"/>
        <v>Yes</v>
      </c>
      <c r="T458" s="7">
        <f t="shared" si="37"/>
        <v>51.317116805719742</v>
      </c>
      <c r="U458" s="6">
        <f t="shared" si="38"/>
        <v>4</v>
      </c>
      <c r="V458" s="5">
        <f t="shared" si="39"/>
        <v>298</v>
      </c>
      <c r="W458" s="5"/>
    </row>
    <row r="459" spans="1:23">
      <c r="A459" s="5">
        <v>457</v>
      </c>
      <c r="B459" s="5" t="s">
        <v>73</v>
      </c>
      <c r="C459" s="5" t="s">
        <v>45</v>
      </c>
      <c r="D459" s="5" t="s">
        <v>42</v>
      </c>
      <c r="E459" s="5" t="s">
        <v>166</v>
      </c>
      <c r="F459" s="5" t="s">
        <v>70</v>
      </c>
      <c r="G459" s="5" t="s">
        <v>29</v>
      </c>
      <c r="H459" s="5" t="s">
        <v>109</v>
      </c>
      <c r="I459" s="5" t="s">
        <v>29</v>
      </c>
      <c r="J459" s="5" t="s">
        <v>29</v>
      </c>
      <c r="K459" s="5" t="s">
        <v>29</v>
      </c>
      <c r="L459" s="5" t="s">
        <v>29</v>
      </c>
      <c r="M459" s="5" t="s">
        <v>29</v>
      </c>
      <c r="N459" s="12">
        <f>VLOOKUP(A459,'[1]Length adjustment - UNK'!$A$2:$F$519,6,FALSE)</f>
        <v>107.79979554173417</v>
      </c>
      <c r="O459" s="12">
        <v>2.818371618</v>
      </c>
      <c r="P459" s="5">
        <v>2.5</v>
      </c>
      <c r="Q459" s="12">
        <f t="shared" si="35"/>
        <v>-0.12734864720000005</v>
      </c>
      <c r="R459" s="5" t="s">
        <v>30</v>
      </c>
      <c r="S459" s="6" t="str">
        <f t="shared" si="36"/>
        <v>Yes</v>
      </c>
      <c r="T459" s="7">
        <f t="shared" si="37"/>
        <v>26.144498733384712</v>
      </c>
      <c r="U459" s="6">
        <f t="shared" si="38"/>
        <v>3</v>
      </c>
      <c r="V459" s="5">
        <f t="shared" si="39"/>
        <v>434</v>
      </c>
      <c r="W459" s="5"/>
    </row>
    <row r="460" spans="1:23">
      <c r="A460" s="5">
        <v>458</v>
      </c>
      <c r="B460" s="5" t="s">
        <v>73</v>
      </c>
      <c r="C460" s="5" t="s">
        <v>45</v>
      </c>
      <c r="D460" s="5" t="s">
        <v>42</v>
      </c>
      <c r="E460" s="5" t="s">
        <v>166</v>
      </c>
      <c r="F460" s="5" t="s">
        <v>70</v>
      </c>
      <c r="G460" s="5" t="s">
        <v>29</v>
      </c>
      <c r="H460" s="5" t="s">
        <v>140</v>
      </c>
      <c r="I460" s="5" t="s">
        <v>29</v>
      </c>
      <c r="J460" s="5" t="s">
        <v>29</v>
      </c>
      <c r="K460" s="5" t="s">
        <v>29</v>
      </c>
      <c r="L460" s="5" t="s">
        <v>29</v>
      </c>
      <c r="M460" s="5" t="s">
        <v>29</v>
      </c>
      <c r="N460" s="12">
        <f>VLOOKUP(A460,'[1]Length adjustment - UNK'!$A$2:$F$519,6,FALSE)</f>
        <v>205.87737621307156</v>
      </c>
      <c r="O460" s="12">
        <v>3.079331952</v>
      </c>
      <c r="P460" s="5">
        <v>2.5</v>
      </c>
      <c r="Q460" s="12">
        <f t="shared" si="35"/>
        <v>-0.23173278080000004</v>
      </c>
      <c r="R460" s="5" t="s">
        <v>30</v>
      </c>
      <c r="S460" s="6" t="str">
        <f t="shared" si="36"/>
        <v>Yes</v>
      </c>
      <c r="T460" s="7">
        <f t="shared" si="37"/>
        <v>14.957116749015995</v>
      </c>
      <c r="U460" s="6">
        <f t="shared" si="38"/>
        <v>2</v>
      </c>
      <c r="V460" s="5">
        <f t="shared" si="39"/>
        <v>485</v>
      </c>
      <c r="W460" s="5"/>
    </row>
    <row r="461" spans="1:23">
      <c r="A461" s="5">
        <v>459</v>
      </c>
      <c r="B461" s="5" t="s">
        <v>73</v>
      </c>
      <c r="C461" s="5" t="s">
        <v>45</v>
      </c>
      <c r="D461" s="5" t="s">
        <v>58</v>
      </c>
      <c r="E461" s="5" t="s">
        <v>168</v>
      </c>
      <c r="F461" s="5" t="s">
        <v>69</v>
      </c>
      <c r="G461" s="5" t="s">
        <v>29</v>
      </c>
      <c r="H461" s="5" t="s">
        <v>128</v>
      </c>
      <c r="I461" s="5" t="s">
        <v>29</v>
      </c>
      <c r="J461" s="5" t="s">
        <v>29</v>
      </c>
      <c r="K461" s="5" t="s">
        <v>29</v>
      </c>
      <c r="L461" s="5" t="s">
        <v>29</v>
      </c>
      <c r="M461" s="5" t="s">
        <v>29</v>
      </c>
      <c r="N461" s="12">
        <f>VLOOKUP(A461,'[1]Length adjustment - UNK'!$A$2:$F$519,6,FALSE)</f>
        <v>136.18598085177692</v>
      </c>
      <c r="O461" s="12">
        <v>3.079331952</v>
      </c>
      <c r="P461" s="5">
        <v>2.5</v>
      </c>
      <c r="Q461" s="12">
        <f t="shared" si="35"/>
        <v>-0.23173278080000004</v>
      </c>
      <c r="R461" s="5" t="s">
        <v>30</v>
      </c>
      <c r="S461" s="6" t="str">
        <f t="shared" si="36"/>
        <v>Yes</v>
      </c>
      <c r="T461" s="7">
        <f t="shared" si="37"/>
        <v>22.611225713104094</v>
      </c>
      <c r="U461" s="6">
        <f t="shared" si="38"/>
        <v>2</v>
      </c>
      <c r="V461" s="5">
        <f t="shared" si="39"/>
        <v>452</v>
      </c>
      <c r="W461" s="5"/>
    </row>
    <row r="462" spans="1:23">
      <c r="A462" s="5">
        <v>460</v>
      </c>
      <c r="B462" s="5" t="s">
        <v>73</v>
      </c>
      <c r="C462" s="5" t="s">
        <v>45</v>
      </c>
      <c r="D462" s="5" t="s">
        <v>58</v>
      </c>
      <c r="E462" s="5" t="s">
        <v>168</v>
      </c>
      <c r="F462" s="5" t="s">
        <v>69</v>
      </c>
      <c r="G462" s="5" t="s">
        <v>29</v>
      </c>
      <c r="H462" s="5" t="s">
        <v>140</v>
      </c>
      <c r="I462" s="5" t="s">
        <v>29</v>
      </c>
      <c r="J462" s="5" t="s">
        <v>29</v>
      </c>
      <c r="K462" s="5" t="s">
        <v>29</v>
      </c>
      <c r="L462" s="5" t="s">
        <v>29</v>
      </c>
      <c r="M462" s="5" t="s">
        <v>29</v>
      </c>
      <c r="N462" s="12">
        <f>VLOOKUP(A462,'[1]Length adjustment - UNK'!$A$2:$F$519,6,FALSE)</f>
        <v>124.01551562615143</v>
      </c>
      <c r="O462" s="12">
        <v>2.0354906129999999</v>
      </c>
      <c r="P462" s="5">
        <v>2.5</v>
      </c>
      <c r="Q462" s="12">
        <f t="shared" si="35"/>
        <v>0.1858037548</v>
      </c>
      <c r="R462" s="5" t="s">
        <v>30</v>
      </c>
      <c r="S462" s="6" t="str">
        <f t="shared" si="36"/>
        <v>Yes</v>
      </c>
      <c r="T462" s="7">
        <f t="shared" si="37"/>
        <v>16.413193161539954</v>
      </c>
      <c r="U462" s="6">
        <f t="shared" si="38"/>
        <v>2</v>
      </c>
      <c r="V462" s="5">
        <f t="shared" si="39"/>
        <v>479</v>
      </c>
      <c r="W462" s="5"/>
    </row>
    <row r="463" spans="1:23">
      <c r="A463" s="5">
        <v>461</v>
      </c>
      <c r="B463" s="5" t="s">
        <v>73</v>
      </c>
      <c r="C463" s="5" t="s">
        <v>45</v>
      </c>
      <c r="D463" s="5" t="s">
        <v>58</v>
      </c>
      <c r="E463" s="5" t="s">
        <v>168</v>
      </c>
      <c r="F463" s="5" t="s">
        <v>70</v>
      </c>
      <c r="G463" s="5" t="s">
        <v>29</v>
      </c>
      <c r="H463" s="5" t="s">
        <v>128</v>
      </c>
      <c r="I463" s="5" t="s">
        <v>29</v>
      </c>
      <c r="J463" s="5" t="s">
        <v>29</v>
      </c>
      <c r="K463" s="5" t="s">
        <v>29</v>
      </c>
      <c r="L463" s="5" t="s">
        <v>29</v>
      </c>
      <c r="M463" s="5" t="s">
        <v>29</v>
      </c>
      <c r="N463" s="12">
        <f>VLOOKUP(A463,'[1]Length adjustment - UNK'!$A$2:$F$519,6,FALSE)</f>
        <v>93.348667307206981</v>
      </c>
      <c r="O463" s="12">
        <v>2.2442588809999999</v>
      </c>
      <c r="P463" s="5">
        <v>2.5</v>
      </c>
      <c r="Q463" s="12">
        <f t="shared" si="35"/>
        <v>0.10229644760000001</v>
      </c>
      <c r="R463" s="5" t="s">
        <v>30</v>
      </c>
      <c r="S463" s="6" t="str">
        <f t="shared" si="36"/>
        <v>Yes</v>
      </c>
      <c r="T463" s="7">
        <f t="shared" si="37"/>
        <v>24.041680998125315</v>
      </c>
      <c r="U463" s="6">
        <f t="shared" si="38"/>
        <v>2</v>
      </c>
      <c r="V463" s="5">
        <f t="shared" si="39"/>
        <v>446</v>
      </c>
      <c r="W463" s="5"/>
    </row>
    <row r="464" spans="1:23">
      <c r="A464" s="5">
        <v>462</v>
      </c>
      <c r="B464" s="5" t="s">
        <v>73</v>
      </c>
      <c r="C464" s="5" t="s">
        <v>45</v>
      </c>
      <c r="D464" s="5" t="s">
        <v>58</v>
      </c>
      <c r="E464" s="5" t="s">
        <v>168</v>
      </c>
      <c r="F464" s="5" t="s">
        <v>70</v>
      </c>
      <c r="G464" s="5" t="s">
        <v>29</v>
      </c>
      <c r="H464" s="5" t="s">
        <v>140</v>
      </c>
      <c r="I464" s="5" t="s">
        <v>29</v>
      </c>
      <c r="J464" s="5" t="s">
        <v>29</v>
      </c>
      <c r="K464" s="5" t="s">
        <v>29</v>
      </c>
      <c r="L464" s="5" t="s">
        <v>29</v>
      </c>
      <c r="M464" s="5" t="s">
        <v>29</v>
      </c>
      <c r="N464" s="12">
        <f>VLOOKUP(A464,'[1]Length adjustment - UNK'!$A$2:$F$519,6,FALSE)</f>
        <v>184.80308010956773</v>
      </c>
      <c r="O464" s="12">
        <v>2.1398747469999999</v>
      </c>
      <c r="P464" s="5">
        <v>2.5</v>
      </c>
      <c r="Q464" s="12">
        <f t="shared" si="35"/>
        <v>0.14405010120000006</v>
      </c>
      <c r="R464" s="5" t="s">
        <v>30</v>
      </c>
      <c r="S464" s="6" t="str">
        <f t="shared" si="36"/>
        <v>Yes</v>
      </c>
      <c r="T464" s="7">
        <f t="shared" si="37"/>
        <v>11.579215810317077</v>
      </c>
      <c r="U464" s="6">
        <f t="shared" si="38"/>
        <v>1</v>
      </c>
      <c r="V464" s="5">
        <f t="shared" si="39"/>
        <v>501</v>
      </c>
      <c r="W464" s="5"/>
    </row>
    <row r="465" spans="1:23">
      <c r="A465" s="5">
        <v>463</v>
      </c>
      <c r="B465" s="5" t="s">
        <v>73</v>
      </c>
      <c r="C465" s="5" t="s">
        <v>45</v>
      </c>
      <c r="D465" s="5" t="s">
        <v>58</v>
      </c>
      <c r="E465" s="5" t="s">
        <v>170</v>
      </c>
      <c r="F465" s="5" t="s">
        <v>69</v>
      </c>
      <c r="G465" s="5" t="s">
        <v>29</v>
      </c>
      <c r="H465" s="5" t="s">
        <v>128</v>
      </c>
      <c r="I465" s="5" t="s">
        <v>29</v>
      </c>
      <c r="J465" s="5" t="s">
        <v>29</v>
      </c>
      <c r="K465" s="5" t="s">
        <v>29</v>
      </c>
      <c r="L465" s="5" t="s">
        <v>29</v>
      </c>
      <c r="M465" s="5" t="s">
        <v>29</v>
      </c>
      <c r="N465" s="12">
        <f>VLOOKUP(A465,'[1]Length adjustment - UNK'!$A$2:$F$519,6,FALSE)</f>
        <v>130.04902943898261</v>
      </c>
      <c r="O465" s="12">
        <v>1.7223382090000001</v>
      </c>
      <c r="P465" s="5">
        <v>2.5</v>
      </c>
      <c r="Q465" s="12">
        <f t="shared" si="35"/>
        <v>0.3110647164</v>
      </c>
      <c r="R465" s="5" t="s">
        <v>30</v>
      </c>
      <c r="S465" s="6" t="str">
        <f t="shared" si="36"/>
        <v>Yes</v>
      </c>
      <c r="T465" s="7">
        <f t="shared" si="37"/>
        <v>13.243760575761158</v>
      </c>
      <c r="U465" s="6">
        <f t="shared" si="38"/>
        <v>2</v>
      </c>
      <c r="V465" s="5">
        <f t="shared" si="39"/>
        <v>491</v>
      </c>
      <c r="W465" s="5"/>
    </row>
    <row r="466" spans="1:23">
      <c r="A466" s="5">
        <v>464</v>
      </c>
      <c r="B466" s="5" t="s">
        <v>73</v>
      </c>
      <c r="C466" s="5" t="s">
        <v>45</v>
      </c>
      <c r="D466" s="5" t="s">
        <v>58</v>
      </c>
      <c r="E466" s="5" t="s">
        <v>170</v>
      </c>
      <c r="F466" s="5" t="s">
        <v>69</v>
      </c>
      <c r="G466" s="5" t="s">
        <v>29</v>
      </c>
      <c r="H466" s="5" t="s">
        <v>140</v>
      </c>
      <c r="I466" s="5" t="s">
        <v>29</v>
      </c>
      <c r="J466" s="5" t="s">
        <v>29</v>
      </c>
      <c r="K466" s="5" t="s">
        <v>29</v>
      </c>
      <c r="L466" s="5" t="s">
        <v>29</v>
      </c>
      <c r="M466" s="5" t="s">
        <v>29</v>
      </c>
      <c r="N466" s="12">
        <f>VLOOKUP(A466,'[1]Length adjustment - UNK'!$A$2:$F$519,6,FALSE)</f>
        <v>212.21975609589617</v>
      </c>
      <c r="O466" s="12">
        <v>2.505219216</v>
      </c>
      <c r="P466" s="5">
        <v>2.5</v>
      </c>
      <c r="Q466" s="12">
        <f t="shared" si="35"/>
        <v>-2.0876863999998996E-3</v>
      </c>
      <c r="R466" s="5" t="s">
        <v>30</v>
      </c>
      <c r="S466" s="6" t="str">
        <f t="shared" si="36"/>
        <v>Yes</v>
      </c>
      <c r="T466" s="7">
        <f t="shared" si="37"/>
        <v>11.804835054413886</v>
      </c>
      <c r="U466" s="6">
        <f t="shared" si="38"/>
        <v>1</v>
      </c>
      <c r="V466" s="5">
        <f t="shared" si="39"/>
        <v>499</v>
      </c>
      <c r="W466" s="5"/>
    </row>
    <row r="467" spans="1:23">
      <c r="A467" s="5">
        <v>465</v>
      </c>
      <c r="B467" s="5" t="s">
        <v>73</v>
      </c>
      <c r="C467" s="5" t="s">
        <v>45</v>
      </c>
      <c r="D467" s="5" t="s">
        <v>58</v>
      </c>
      <c r="E467" s="5" t="s">
        <v>170</v>
      </c>
      <c r="F467" s="5" t="s">
        <v>70</v>
      </c>
      <c r="G467" s="5" t="s">
        <v>29</v>
      </c>
      <c r="H467" s="5" t="s">
        <v>29</v>
      </c>
      <c r="I467" s="5" t="s">
        <v>29</v>
      </c>
      <c r="J467" s="5" t="s">
        <v>29</v>
      </c>
      <c r="K467" s="5" t="s">
        <v>29</v>
      </c>
      <c r="L467" s="5" t="s">
        <v>29</v>
      </c>
      <c r="M467" s="5" t="s">
        <v>29</v>
      </c>
      <c r="N467" s="12">
        <f>VLOOKUP(A467,'[1]Length adjustment - UNK'!$A$2:$F$519,6,FALSE)</f>
        <v>111.59832723046786</v>
      </c>
      <c r="O467" s="12">
        <v>2.400835082</v>
      </c>
      <c r="P467" s="5">
        <v>2.5</v>
      </c>
      <c r="Q467" s="12">
        <f t="shared" si="35"/>
        <v>3.9665967200000041E-2</v>
      </c>
      <c r="R467" s="5" t="s">
        <v>30</v>
      </c>
      <c r="S467" s="6" t="str">
        <f t="shared" si="36"/>
        <v>Yes</v>
      </c>
      <c r="T467" s="7">
        <f t="shared" si="37"/>
        <v>21.51318161823253</v>
      </c>
      <c r="U467" s="6">
        <f t="shared" si="38"/>
        <v>2</v>
      </c>
      <c r="V467" s="5">
        <f t="shared" si="39"/>
        <v>458</v>
      </c>
      <c r="W467" s="5"/>
    </row>
    <row r="468" spans="1:23">
      <c r="A468" s="5">
        <v>466</v>
      </c>
      <c r="B468" s="5" t="s">
        <v>73</v>
      </c>
      <c r="C468" s="5" t="s">
        <v>45</v>
      </c>
      <c r="D468" s="5" t="s">
        <v>179</v>
      </c>
      <c r="E468" s="5" t="s">
        <v>172</v>
      </c>
      <c r="F468" s="5" t="s">
        <v>69</v>
      </c>
      <c r="G468" s="5" t="s">
        <v>29</v>
      </c>
      <c r="H468" s="5" t="s">
        <v>128</v>
      </c>
      <c r="I468" s="5" t="s">
        <v>29</v>
      </c>
      <c r="J468" s="5" t="s">
        <v>29</v>
      </c>
      <c r="K468" s="5" t="s">
        <v>29</v>
      </c>
      <c r="L468" s="5" t="s">
        <v>29</v>
      </c>
      <c r="M468" s="5" t="s">
        <v>29</v>
      </c>
      <c r="N468" s="12">
        <f>VLOOKUP(A468,'[1]Length adjustment - UNK'!$A$2:$F$519,6,FALSE)</f>
        <v>75.934666029645328</v>
      </c>
      <c r="O468" s="12">
        <v>2.2979313459999995</v>
      </c>
      <c r="P468" s="5">
        <v>2.5</v>
      </c>
      <c r="Q468" s="12">
        <f t="shared" si="35"/>
        <v>8.0827461600000206E-2</v>
      </c>
      <c r="R468" s="5" t="s">
        <v>30</v>
      </c>
      <c r="S468" s="6" t="str">
        <f t="shared" si="36"/>
        <v>Yes</v>
      </c>
      <c r="T468" s="7">
        <f t="shared" si="37"/>
        <v>30.261953678743698</v>
      </c>
      <c r="U468" s="6">
        <f t="shared" si="38"/>
        <v>3</v>
      </c>
      <c r="V468" s="5">
        <f t="shared" si="39"/>
        <v>409</v>
      </c>
      <c r="W468" s="5"/>
    </row>
    <row r="469" spans="1:23">
      <c r="A469" s="5">
        <v>467</v>
      </c>
      <c r="B469" s="5" t="s">
        <v>73</v>
      </c>
      <c r="C469" s="5" t="s">
        <v>45</v>
      </c>
      <c r="D469" s="5" t="s">
        <v>179</v>
      </c>
      <c r="E469" s="5" t="s">
        <v>172</v>
      </c>
      <c r="F469" s="5" t="s">
        <v>69</v>
      </c>
      <c r="G469" s="5" t="s">
        <v>29</v>
      </c>
      <c r="H469" s="5" t="s">
        <v>140</v>
      </c>
      <c r="I469" s="5" t="s">
        <v>29</v>
      </c>
      <c r="J469" s="5" t="s">
        <v>29</v>
      </c>
      <c r="K469" s="5" t="s">
        <v>29</v>
      </c>
      <c r="L469" s="5" t="s">
        <v>29</v>
      </c>
      <c r="M469" s="5" t="s">
        <v>29</v>
      </c>
      <c r="N469" s="12">
        <f>VLOOKUP(A469,'[1]Length adjustment - UNK'!$A$2:$F$519,6,FALSE)</f>
        <v>135.18579180817741</v>
      </c>
      <c r="O469" s="12">
        <v>1.7199249480000003</v>
      </c>
      <c r="P469" s="5">
        <v>2.5</v>
      </c>
      <c r="Q469" s="12">
        <f t="shared" si="35"/>
        <v>0.31203002079999986</v>
      </c>
      <c r="R469" s="5" t="s">
        <v>30</v>
      </c>
      <c r="S469" s="6" t="str">
        <f t="shared" si="36"/>
        <v>Yes</v>
      </c>
      <c r="T469" s="7">
        <f t="shared" si="37"/>
        <v>12.722675400980725</v>
      </c>
      <c r="U469" s="6">
        <f t="shared" si="38"/>
        <v>2</v>
      </c>
      <c r="V469" s="5">
        <f t="shared" si="39"/>
        <v>494</v>
      </c>
      <c r="W469" s="5"/>
    </row>
    <row r="470" spans="1:23">
      <c r="A470" s="5">
        <v>468</v>
      </c>
      <c r="B470" s="5" t="s">
        <v>73</v>
      </c>
      <c r="C470" s="5" t="s">
        <v>45</v>
      </c>
      <c r="D470" s="5" t="s">
        <v>179</v>
      </c>
      <c r="E470" s="5" t="s">
        <v>172</v>
      </c>
      <c r="F470" s="5" t="s">
        <v>70</v>
      </c>
      <c r="G470" s="5" t="s">
        <v>29</v>
      </c>
      <c r="H470" s="5" t="s">
        <v>29</v>
      </c>
      <c r="I470" s="5" t="s">
        <v>29</v>
      </c>
      <c r="J470" s="5" t="s">
        <v>29</v>
      </c>
      <c r="K470" s="5" t="s">
        <v>29</v>
      </c>
      <c r="L470" s="5" t="s">
        <v>29</v>
      </c>
      <c r="M470" s="5" t="s">
        <v>29</v>
      </c>
      <c r="N470" s="12">
        <f>VLOOKUP(A470,'[1]Length adjustment - UNK'!$A$2:$F$519,6,FALSE)</f>
        <v>64.402726071596547</v>
      </c>
      <c r="O470" s="12">
        <v>1.754367123</v>
      </c>
      <c r="P470" s="5">
        <v>2.5</v>
      </c>
      <c r="Q470" s="12">
        <f t="shared" si="35"/>
        <v>0.29825315080000003</v>
      </c>
      <c r="R470" s="5" t="s">
        <v>30</v>
      </c>
      <c r="S470" s="6" t="str">
        <f t="shared" si="36"/>
        <v>Yes</v>
      </c>
      <c r="T470" s="7">
        <f t="shared" si="37"/>
        <v>27.24057241070307</v>
      </c>
      <c r="U470" s="6">
        <f t="shared" si="38"/>
        <v>3</v>
      </c>
      <c r="V470" s="5">
        <f t="shared" si="39"/>
        <v>425</v>
      </c>
      <c r="W470" s="5"/>
    </row>
    <row r="471" spans="1:23">
      <c r="A471" s="5">
        <v>469</v>
      </c>
      <c r="B471" s="5" t="s">
        <v>73</v>
      </c>
      <c r="C471" s="5" t="s">
        <v>45</v>
      </c>
      <c r="D471" s="5" t="s">
        <v>179</v>
      </c>
      <c r="E471" s="5" t="s">
        <v>180</v>
      </c>
      <c r="F471" s="5" t="s">
        <v>69</v>
      </c>
      <c r="G471" s="5" t="s">
        <v>29</v>
      </c>
      <c r="H471" s="5" t="s">
        <v>128</v>
      </c>
      <c r="I471" s="5" t="s">
        <v>104</v>
      </c>
      <c r="J471" s="5" t="s">
        <v>29</v>
      </c>
      <c r="K471" s="5" t="s">
        <v>29</v>
      </c>
      <c r="L471" s="5" t="s">
        <v>29</v>
      </c>
      <c r="M471" s="5" t="s">
        <v>29</v>
      </c>
      <c r="N471" s="12">
        <f>VLOOKUP(A471,'[1]Length adjustment - UNK'!$A$2:$F$519,6,FALSE)</f>
        <v>28.168039170976677</v>
      </c>
      <c r="O471" s="12">
        <v>1.9551587309999998</v>
      </c>
      <c r="P471" s="5">
        <v>2.5</v>
      </c>
      <c r="Q471" s="12">
        <f t="shared" si="35"/>
        <v>0.21793650760000005</v>
      </c>
      <c r="R471" s="5" t="s">
        <v>30</v>
      </c>
      <c r="S471" s="6" t="str">
        <f t="shared" si="36"/>
        <v>Yes</v>
      </c>
      <c r="T471" s="7">
        <f t="shared" si="37"/>
        <v>69.410537209651579</v>
      </c>
      <c r="U471" s="6">
        <f t="shared" si="38"/>
        <v>4</v>
      </c>
      <c r="V471" s="5">
        <f t="shared" si="39"/>
        <v>224</v>
      </c>
      <c r="W471" s="5"/>
    </row>
    <row r="472" spans="1:23">
      <c r="A472" s="5">
        <v>470</v>
      </c>
      <c r="B472" s="5" t="s">
        <v>73</v>
      </c>
      <c r="C472" s="5" t="s">
        <v>45</v>
      </c>
      <c r="D472" s="5" t="s">
        <v>179</v>
      </c>
      <c r="E472" s="5" t="s">
        <v>180</v>
      </c>
      <c r="F472" s="5" t="s">
        <v>69</v>
      </c>
      <c r="G472" s="5" t="s">
        <v>29</v>
      </c>
      <c r="H472" s="5" t="s">
        <v>128</v>
      </c>
      <c r="I472" s="5" t="s">
        <v>150</v>
      </c>
      <c r="J472" s="5" t="s">
        <v>29</v>
      </c>
      <c r="K472" s="5" t="s">
        <v>29</v>
      </c>
      <c r="L472" s="5" t="s">
        <v>29</v>
      </c>
      <c r="M472" s="5" t="s">
        <v>29</v>
      </c>
      <c r="N472" s="12">
        <f>VLOOKUP(A472,'[1]Length adjustment - UNK'!$A$2:$F$519,6,FALSE)</f>
        <v>25.991139026044898</v>
      </c>
      <c r="O472" s="12">
        <v>3.2227633490000001</v>
      </c>
      <c r="P472" s="5">
        <v>2.5</v>
      </c>
      <c r="Q472" s="12">
        <f t="shared" si="35"/>
        <v>-0.28910533960000007</v>
      </c>
      <c r="R472" s="5" t="s">
        <v>30</v>
      </c>
      <c r="S472" s="6" t="str">
        <f t="shared" si="36"/>
        <v>Yes</v>
      </c>
      <c r="T472" s="7">
        <f t="shared" si="37"/>
        <v>123.99469472155764</v>
      </c>
      <c r="U472" s="6">
        <f t="shared" si="38"/>
        <v>5</v>
      </c>
      <c r="V472" s="5">
        <f t="shared" si="39"/>
        <v>106</v>
      </c>
      <c r="W472" s="5"/>
    </row>
    <row r="473" spans="1:23">
      <c r="A473" s="5">
        <v>471</v>
      </c>
      <c r="B473" s="5" t="s">
        <v>73</v>
      </c>
      <c r="C473" s="5" t="s">
        <v>45</v>
      </c>
      <c r="D473" s="5" t="s">
        <v>179</v>
      </c>
      <c r="E473" s="5" t="s">
        <v>180</v>
      </c>
      <c r="F473" s="5" t="s">
        <v>69</v>
      </c>
      <c r="G473" s="5" t="s">
        <v>29</v>
      </c>
      <c r="H473" s="5" t="s">
        <v>128</v>
      </c>
      <c r="I473" s="5" t="s">
        <v>84</v>
      </c>
      <c r="J473" s="5" t="s">
        <v>29</v>
      </c>
      <c r="K473" s="5" t="s">
        <v>29</v>
      </c>
      <c r="L473" s="5" t="s">
        <v>29</v>
      </c>
      <c r="M473" s="5" t="s">
        <v>29</v>
      </c>
      <c r="N473" s="12">
        <f>VLOOKUP(A473,'[1]Length adjustment - UNK'!$A$2:$F$519,6,FALSE)</f>
        <v>12.732703005040035</v>
      </c>
      <c r="O473" s="12">
        <v>1.9194444449999999</v>
      </c>
      <c r="P473" s="5">
        <v>2.5</v>
      </c>
      <c r="Q473" s="12">
        <f t="shared" si="35"/>
        <v>0.23222222200000009</v>
      </c>
      <c r="R473" s="5" t="s">
        <v>30</v>
      </c>
      <c r="S473" s="6" t="str">
        <f t="shared" si="36"/>
        <v>Yes</v>
      </c>
      <c r="T473" s="7">
        <f t="shared" si="37"/>
        <v>150.74917275932839</v>
      </c>
      <c r="U473" s="6">
        <f t="shared" si="38"/>
        <v>5</v>
      </c>
      <c r="V473" s="5">
        <f t="shared" si="39"/>
        <v>85</v>
      </c>
      <c r="W473" s="5"/>
    </row>
    <row r="474" spans="1:23">
      <c r="A474" s="5">
        <v>472</v>
      </c>
      <c r="B474" s="5" t="s">
        <v>73</v>
      </c>
      <c r="C474" s="5" t="s">
        <v>45</v>
      </c>
      <c r="D474" s="5" t="s">
        <v>179</v>
      </c>
      <c r="E474" s="5" t="s">
        <v>180</v>
      </c>
      <c r="F474" s="5" t="s">
        <v>69</v>
      </c>
      <c r="G474" s="5" t="s">
        <v>29</v>
      </c>
      <c r="H474" s="5" t="s">
        <v>140</v>
      </c>
      <c r="I474" s="5" t="s">
        <v>29</v>
      </c>
      <c r="J474" s="5" t="s">
        <v>29</v>
      </c>
      <c r="K474" s="5" t="s">
        <v>29</v>
      </c>
      <c r="L474" s="5" t="s">
        <v>29</v>
      </c>
      <c r="M474" s="5" t="s">
        <v>29</v>
      </c>
      <c r="N474" s="12">
        <f>VLOOKUP(A474,'[1]Length adjustment - UNK'!$A$2:$F$519,6,FALSE)</f>
        <v>71.33271896867501</v>
      </c>
      <c r="O474" s="12">
        <v>2.8902236670000003</v>
      </c>
      <c r="P474" s="5">
        <v>2.5</v>
      </c>
      <c r="Q474" s="12">
        <f t="shared" si="35"/>
        <v>-0.15608946680000013</v>
      </c>
      <c r="R474" s="5" t="s">
        <v>30</v>
      </c>
      <c r="S474" s="6" t="str">
        <f t="shared" si="36"/>
        <v>Yes</v>
      </c>
      <c r="T474" s="7">
        <f t="shared" si="37"/>
        <v>40.517503170869048</v>
      </c>
      <c r="U474" s="6">
        <f t="shared" si="38"/>
        <v>3</v>
      </c>
      <c r="V474" s="5">
        <f t="shared" si="39"/>
        <v>348</v>
      </c>
      <c r="W474" s="5"/>
    </row>
    <row r="475" spans="1:23">
      <c r="A475" s="5">
        <v>473</v>
      </c>
      <c r="B475" s="5" t="s">
        <v>73</v>
      </c>
      <c r="C475" s="5" t="s">
        <v>45</v>
      </c>
      <c r="D475" s="5" t="s">
        <v>179</v>
      </c>
      <c r="E475" s="5" t="s">
        <v>180</v>
      </c>
      <c r="F475" s="5" t="s">
        <v>70</v>
      </c>
      <c r="G475" s="5" t="s">
        <v>29</v>
      </c>
      <c r="H475" s="5" t="s">
        <v>74</v>
      </c>
      <c r="I475" s="5" t="s">
        <v>29</v>
      </c>
      <c r="J475" s="5" t="s">
        <v>29</v>
      </c>
      <c r="K475" s="5" t="s">
        <v>29</v>
      </c>
      <c r="L475" s="5" t="s">
        <v>29</v>
      </c>
      <c r="M475" s="5" t="s">
        <v>29</v>
      </c>
      <c r="N475" s="12">
        <f>VLOOKUP(A475,'[1]Length adjustment - UNK'!$A$2:$F$519,6,FALSE)</f>
        <v>1.4392382915824355</v>
      </c>
      <c r="O475" s="12">
        <v>1.375</v>
      </c>
      <c r="P475" s="5">
        <v>2.5</v>
      </c>
      <c r="Q475" s="12">
        <f t="shared" si="35"/>
        <v>0.44999999999999996</v>
      </c>
      <c r="R475" s="5" t="s">
        <v>30</v>
      </c>
      <c r="S475" s="6" t="str">
        <f t="shared" si="36"/>
        <v>Yes</v>
      </c>
      <c r="T475" s="7">
        <f t="shared" si="37"/>
        <v>955.36646574918052</v>
      </c>
      <c r="U475" s="6">
        <f t="shared" si="38"/>
        <v>5</v>
      </c>
      <c r="V475" s="5">
        <f t="shared" si="39"/>
        <v>1</v>
      </c>
      <c r="W475" s="5"/>
    </row>
    <row r="476" spans="1:23">
      <c r="A476" s="5">
        <v>474</v>
      </c>
      <c r="B476" s="5" t="s">
        <v>73</v>
      </c>
      <c r="C476" s="5" t="s">
        <v>45</v>
      </c>
      <c r="D476" s="5" t="s">
        <v>179</v>
      </c>
      <c r="E476" s="5" t="s">
        <v>180</v>
      </c>
      <c r="F476" s="5" t="s">
        <v>70</v>
      </c>
      <c r="G476" s="5" t="s">
        <v>29</v>
      </c>
      <c r="H476" s="5" t="s">
        <v>29</v>
      </c>
      <c r="I476" s="5" t="s">
        <v>29</v>
      </c>
      <c r="J476" s="5" t="s">
        <v>29</v>
      </c>
      <c r="K476" s="5" t="s">
        <v>29</v>
      </c>
      <c r="L476" s="5" t="s">
        <v>29</v>
      </c>
      <c r="M476" s="5" t="s">
        <v>29</v>
      </c>
      <c r="N476" s="12">
        <f>VLOOKUP(A476,'[1]Length adjustment - UNK'!$A$2:$F$519,6,FALSE)</f>
        <v>23.439694643748531</v>
      </c>
      <c r="O476" s="12">
        <v>2.3630952390000002</v>
      </c>
      <c r="P476" s="5">
        <v>2.5</v>
      </c>
      <c r="Q476" s="12">
        <f t="shared" si="35"/>
        <v>5.476190439999995E-2</v>
      </c>
      <c r="R476" s="5" t="s">
        <v>30</v>
      </c>
      <c r="S476" s="6" t="str">
        <f t="shared" si="36"/>
        <v>Yes</v>
      </c>
      <c r="T476" s="7">
        <f t="shared" si="37"/>
        <v>100.81595664601578</v>
      </c>
      <c r="U476" s="6">
        <f t="shared" si="38"/>
        <v>5</v>
      </c>
      <c r="V476" s="5">
        <f t="shared" si="39"/>
        <v>137</v>
      </c>
      <c r="W476" s="5"/>
    </row>
    <row r="477" spans="1:23">
      <c r="A477" s="5">
        <v>475</v>
      </c>
      <c r="B477" s="5" t="s">
        <v>73</v>
      </c>
      <c r="C477" s="5" t="s">
        <v>47</v>
      </c>
      <c r="D477" s="5" t="s">
        <v>173</v>
      </c>
      <c r="E477" s="5" t="s">
        <v>29</v>
      </c>
      <c r="F477" s="5" t="s">
        <v>29</v>
      </c>
      <c r="G477" s="5" t="s">
        <v>29</v>
      </c>
      <c r="H477" s="5" t="s">
        <v>29</v>
      </c>
      <c r="I477" s="5" t="s">
        <v>29</v>
      </c>
      <c r="J477" s="5" t="s">
        <v>29</v>
      </c>
      <c r="K477" s="5" t="s">
        <v>29</v>
      </c>
      <c r="L477" s="5" t="s">
        <v>29</v>
      </c>
      <c r="M477" s="5" t="s">
        <v>29</v>
      </c>
      <c r="N477" s="12">
        <f>VLOOKUP(A477,'[1]Length adjustment - UNK'!$A$2:$F$519,6,FALSE)</f>
        <v>175.09789199369271</v>
      </c>
      <c r="O477" s="12">
        <v>2.557411283</v>
      </c>
      <c r="P477" s="5">
        <v>2.5</v>
      </c>
      <c r="Q477" s="12">
        <f t="shared" si="35"/>
        <v>-2.2964513200000036E-2</v>
      </c>
      <c r="R477" s="5" t="s">
        <v>30</v>
      </c>
      <c r="S477" s="6" t="str">
        <f t="shared" si="36"/>
        <v>Yes</v>
      </c>
      <c r="T477" s="7">
        <f t="shared" si="37"/>
        <v>14.605608633438726</v>
      </c>
      <c r="U477" s="6">
        <f t="shared" si="38"/>
        <v>2</v>
      </c>
      <c r="V477" s="5">
        <f t="shared" si="39"/>
        <v>487</v>
      </c>
      <c r="W477" s="5"/>
    </row>
    <row r="478" spans="1:23">
      <c r="A478" s="5">
        <v>476</v>
      </c>
      <c r="B478" s="5" t="s">
        <v>73</v>
      </c>
      <c r="C478" s="5" t="s">
        <v>47</v>
      </c>
      <c r="D478" s="5" t="s">
        <v>33</v>
      </c>
      <c r="E478" s="5" t="s">
        <v>80</v>
      </c>
      <c r="F478" s="5" t="s">
        <v>69</v>
      </c>
      <c r="G478" s="5" t="s">
        <v>81</v>
      </c>
      <c r="H478" s="5" t="s">
        <v>29</v>
      </c>
      <c r="I478" s="5" t="s">
        <v>29</v>
      </c>
      <c r="J478" s="5" t="s">
        <v>29</v>
      </c>
      <c r="K478" s="5" t="s">
        <v>29</v>
      </c>
      <c r="L478" s="5" t="s">
        <v>29</v>
      </c>
      <c r="M478" s="5" t="s">
        <v>29</v>
      </c>
      <c r="N478" s="12">
        <f>VLOOKUP(A478,'[1]Length adjustment - UNK'!$A$2:$F$519,6,FALSE)</f>
        <v>15.194301915246049</v>
      </c>
      <c r="O478" s="12">
        <v>2.400835082</v>
      </c>
      <c r="P478" s="5">
        <v>2.5</v>
      </c>
      <c r="Q478" s="12">
        <f t="shared" si="35"/>
        <v>3.9665967200000041E-2</v>
      </c>
      <c r="R478" s="5" t="s">
        <v>30</v>
      </c>
      <c r="S478" s="6" t="str">
        <f t="shared" si="36"/>
        <v>Yes</v>
      </c>
      <c r="T478" s="7">
        <f t="shared" si="37"/>
        <v>158.00890987897168</v>
      </c>
      <c r="U478" s="6">
        <f t="shared" si="38"/>
        <v>5</v>
      </c>
      <c r="V478" s="5">
        <f t="shared" si="39"/>
        <v>82</v>
      </c>
      <c r="W478" s="5"/>
    </row>
    <row r="479" spans="1:23">
      <c r="A479" s="5">
        <v>477</v>
      </c>
      <c r="B479" s="5" t="s">
        <v>73</v>
      </c>
      <c r="C479" s="5" t="s">
        <v>47</v>
      </c>
      <c r="D479" s="5" t="s">
        <v>33</v>
      </c>
      <c r="E479" s="5" t="s">
        <v>80</v>
      </c>
      <c r="F479" s="5" t="s">
        <v>69</v>
      </c>
      <c r="G479" s="5" t="s">
        <v>89</v>
      </c>
      <c r="H479" s="5" t="s">
        <v>74</v>
      </c>
      <c r="I479" s="5" t="s">
        <v>152</v>
      </c>
      <c r="J479" s="5" t="s">
        <v>29</v>
      </c>
      <c r="K479" s="5" t="s">
        <v>29</v>
      </c>
      <c r="L479" s="5" t="s">
        <v>29</v>
      </c>
      <c r="M479" s="5" t="s">
        <v>29</v>
      </c>
      <c r="N479" s="12">
        <f>VLOOKUP(A479,'[1]Length adjustment - UNK'!$A$2:$F$519,6,FALSE)</f>
        <v>23.512386588243263</v>
      </c>
      <c r="O479" s="12">
        <v>3.4446764220000001</v>
      </c>
      <c r="P479" s="5">
        <v>2.5</v>
      </c>
      <c r="Q479" s="12">
        <f t="shared" si="35"/>
        <v>-0.37787056880000014</v>
      </c>
      <c r="R479" s="5" t="s">
        <v>30</v>
      </c>
      <c r="S479" s="6" t="str">
        <f t="shared" si="36"/>
        <v>Yes</v>
      </c>
      <c r="T479" s="7">
        <f t="shared" si="37"/>
        <v>146.50475438007717</v>
      </c>
      <c r="U479" s="6">
        <f t="shared" si="38"/>
        <v>5</v>
      </c>
      <c r="V479" s="5">
        <f t="shared" si="39"/>
        <v>89</v>
      </c>
      <c r="W479" s="5"/>
    </row>
    <row r="480" spans="1:23">
      <c r="A480" s="5">
        <v>478</v>
      </c>
      <c r="B480" s="5" t="s">
        <v>73</v>
      </c>
      <c r="C480" s="5" t="s">
        <v>47</v>
      </c>
      <c r="D480" s="5" t="s">
        <v>33</v>
      </c>
      <c r="E480" s="5" t="s">
        <v>80</v>
      </c>
      <c r="F480" s="5" t="s">
        <v>69</v>
      </c>
      <c r="G480" s="5" t="s">
        <v>89</v>
      </c>
      <c r="H480" s="5" t="s">
        <v>74</v>
      </c>
      <c r="I480" s="5" t="s">
        <v>84</v>
      </c>
      <c r="J480" s="5" t="s">
        <v>29</v>
      </c>
      <c r="K480" s="5" t="s">
        <v>29</v>
      </c>
      <c r="L480" s="5" t="s">
        <v>29</v>
      </c>
      <c r="M480" s="5" t="s">
        <v>29</v>
      </c>
      <c r="N480" s="12">
        <f>VLOOKUP(A480,'[1]Length adjustment - UNK'!$A$2:$F$519,6,FALSE)</f>
        <v>8.4403250717719533</v>
      </c>
      <c r="O480" s="12">
        <v>1.356993742</v>
      </c>
      <c r="P480" s="5">
        <v>2.5</v>
      </c>
      <c r="Q480" s="12">
        <f t="shared" si="35"/>
        <v>0.4572025032</v>
      </c>
      <c r="R480" s="5" t="s">
        <v>30</v>
      </c>
      <c r="S480" s="6" t="str">
        <f t="shared" si="36"/>
        <v>Yes</v>
      </c>
      <c r="T480" s="7">
        <f t="shared" si="37"/>
        <v>160.77505670230235</v>
      </c>
      <c r="U480" s="6">
        <f t="shared" si="38"/>
        <v>5</v>
      </c>
      <c r="V480" s="5">
        <f t="shared" si="39"/>
        <v>79</v>
      </c>
      <c r="W480" s="5"/>
    </row>
    <row r="481" spans="1:23">
      <c r="A481" s="5">
        <v>479</v>
      </c>
      <c r="B481" s="5" t="s">
        <v>73</v>
      </c>
      <c r="C481" s="5" t="s">
        <v>47</v>
      </c>
      <c r="D481" s="5" t="s">
        <v>33</v>
      </c>
      <c r="E481" s="5" t="s">
        <v>80</v>
      </c>
      <c r="F481" s="5" t="s">
        <v>69</v>
      </c>
      <c r="G481" s="5" t="s">
        <v>89</v>
      </c>
      <c r="H481" s="5" t="s">
        <v>77</v>
      </c>
      <c r="I481" s="5" t="s">
        <v>75</v>
      </c>
      <c r="J481" s="5" t="s">
        <v>29</v>
      </c>
      <c r="K481" s="5" t="s">
        <v>29</v>
      </c>
      <c r="L481" s="5" t="s">
        <v>29</v>
      </c>
      <c r="M481" s="5" t="s">
        <v>29</v>
      </c>
      <c r="N481" s="12">
        <f>VLOOKUP(A481,'[1]Length adjustment - UNK'!$A$2:$F$519,6,FALSE)</f>
        <v>39.280336939864313</v>
      </c>
      <c r="O481" s="12">
        <v>3.1315240179999999</v>
      </c>
      <c r="P481" s="5">
        <v>2.5</v>
      </c>
      <c r="Q481" s="12">
        <f t="shared" si="35"/>
        <v>-0.25260960719999992</v>
      </c>
      <c r="R481" s="5" t="s">
        <v>30</v>
      </c>
      <c r="S481" s="6" t="str">
        <f t="shared" si="36"/>
        <v>Yes</v>
      </c>
      <c r="T481" s="7">
        <f t="shared" si="37"/>
        <v>79.722432696902871</v>
      </c>
      <c r="U481" s="6">
        <f t="shared" si="38"/>
        <v>4</v>
      </c>
      <c r="V481" s="5">
        <f t="shared" si="39"/>
        <v>192</v>
      </c>
      <c r="W481" s="5"/>
    </row>
    <row r="482" spans="1:23">
      <c r="A482" s="5">
        <v>480</v>
      </c>
      <c r="B482" s="5" t="s">
        <v>73</v>
      </c>
      <c r="C482" s="5" t="s">
        <v>47</v>
      </c>
      <c r="D482" s="5" t="s">
        <v>33</v>
      </c>
      <c r="E482" s="5" t="s">
        <v>80</v>
      </c>
      <c r="F482" s="5" t="s">
        <v>69</v>
      </c>
      <c r="G482" s="5" t="s">
        <v>89</v>
      </c>
      <c r="H482" s="5" t="s">
        <v>77</v>
      </c>
      <c r="I482" s="5" t="s">
        <v>76</v>
      </c>
      <c r="J482" s="5" t="s">
        <v>29</v>
      </c>
      <c r="K482" s="5" t="s">
        <v>29</v>
      </c>
      <c r="L482" s="5" t="s">
        <v>29</v>
      </c>
      <c r="M482" s="5" t="s">
        <v>29</v>
      </c>
      <c r="N482" s="12">
        <f>VLOOKUP(A482,'[1]Length adjustment - UNK'!$A$2:$F$519,6,FALSE)</f>
        <v>34.540545707266169</v>
      </c>
      <c r="O482" s="12">
        <v>2.818371618</v>
      </c>
      <c r="P482" s="5">
        <v>2.5</v>
      </c>
      <c r="Q482" s="12">
        <f t="shared" si="35"/>
        <v>-0.12734864720000005</v>
      </c>
      <c r="R482" s="5" t="s">
        <v>30</v>
      </c>
      <c r="S482" s="6" t="str">
        <f t="shared" si="36"/>
        <v>Yes</v>
      </c>
      <c r="T482" s="7">
        <f t="shared" si="37"/>
        <v>81.596036202957549</v>
      </c>
      <c r="U482" s="6">
        <f t="shared" si="38"/>
        <v>4</v>
      </c>
      <c r="V482" s="5">
        <f t="shared" si="39"/>
        <v>180</v>
      </c>
      <c r="W482" s="5"/>
    </row>
    <row r="483" spans="1:23">
      <c r="A483" s="5">
        <v>481</v>
      </c>
      <c r="B483" s="5" t="s">
        <v>73</v>
      </c>
      <c r="C483" s="5" t="s">
        <v>47</v>
      </c>
      <c r="D483" s="5" t="s">
        <v>33</v>
      </c>
      <c r="E483" s="5" t="s">
        <v>80</v>
      </c>
      <c r="F483" s="5" t="s">
        <v>141</v>
      </c>
      <c r="G483" s="5" t="s">
        <v>29</v>
      </c>
      <c r="H483" s="5" t="s">
        <v>29</v>
      </c>
      <c r="I483" s="5" t="s">
        <v>104</v>
      </c>
      <c r="J483" s="5" t="s">
        <v>29</v>
      </c>
      <c r="K483" s="5" t="s">
        <v>29</v>
      </c>
      <c r="L483" s="5" t="s">
        <v>29</v>
      </c>
      <c r="M483" s="5" t="s">
        <v>29</v>
      </c>
      <c r="N483" s="12">
        <f>VLOOKUP(A483,'[1]Length adjustment - UNK'!$A$2:$F$519,6,FALSE)</f>
        <v>71.991297319045856</v>
      </c>
      <c r="O483" s="12">
        <v>3.1315240179999999</v>
      </c>
      <c r="P483" s="5">
        <v>2.5</v>
      </c>
      <c r="Q483" s="12">
        <f t="shared" si="35"/>
        <v>-0.25260960719999992</v>
      </c>
      <c r="R483" s="5" t="s">
        <v>30</v>
      </c>
      <c r="S483" s="6" t="str">
        <f t="shared" si="36"/>
        <v>Yes</v>
      </c>
      <c r="T483" s="7">
        <f t="shared" si="37"/>
        <v>43.498646845075413</v>
      </c>
      <c r="U483" s="6">
        <f t="shared" si="38"/>
        <v>3</v>
      </c>
      <c r="V483" s="5">
        <f t="shared" si="39"/>
        <v>330</v>
      </c>
      <c r="W483" s="5"/>
    </row>
    <row r="484" spans="1:23">
      <c r="A484" s="5">
        <v>482</v>
      </c>
      <c r="B484" s="5" t="s">
        <v>73</v>
      </c>
      <c r="C484" s="5" t="s">
        <v>47</v>
      </c>
      <c r="D484" s="5" t="s">
        <v>33</v>
      </c>
      <c r="E484" s="5" t="s">
        <v>80</v>
      </c>
      <c r="F484" s="5" t="s">
        <v>141</v>
      </c>
      <c r="G484" s="5" t="s">
        <v>29</v>
      </c>
      <c r="H484" s="5" t="s">
        <v>29</v>
      </c>
      <c r="I484" s="5" t="s">
        <v>125</v>
      </c>
      <c r="J484" s="5" t="s">
        <v>29</v>
      </c>
      <c r="K484" s="5" t="s">
        <v>29</v>
      </c>
      <c r="L484" s="5" t="s">
        <v>29</v>
      </c>
      <c r="M484" s="5" t="s">
        <v>29</v>
      </c>
      <c r="N484" s="12">
        <f>VLOOKUP(A484,'[1]Length adjustment - UNK'!$A$2:$F$519,6,FALSE)</f>
        <v>70.40486404567234</v>
      </c>
      <c r="O484" s="12">
        <v>3.0271398840000003</v>
      </c>
      <c r="P484" s="5">
        <v>2.5</v>
      </c>
      <c r="Q484" s="12">
        <f t="shared" si="35"/>
        <v>-0.21085595360000009</v>
      </c>
      <c r="R484" s="5" t="s">
        <v>30</v>
      </c>
      <c r="S484" s="6" t="str">
        <f t="shared" si="36"/>
        <v>Yes</v>
      </c>
      <c r="T484" s="7">
        <f t="shared" si="37"/>
        <v>42.996175406805193</v>
      </c>
      <c r="U484" s="6">
        <f t="shared" si="38"/>
        <v>3</v>
      </c>
      <c r="V484" s="5">
        <f t="shared" si="39"/>
        <v>332</v>
      </c>
      <c r="W484" s="5"/>
    </row>
    <row r="485" spans="1:23">
      <c r="A485" s="5">
        <v>483</v>
      </c>
      <c r="B485" s="5" t="s">
        <v>73</v>
      </c>
      <c r="C485" s="5" t="s">
        <v>47</v>
      </c>
      <c r="D485" s="5" t="s">
        <v>33</v>
      </c>
      <c r="E485" s="5" t="s">
        <v>80</v>
      </c>
      <c r="F485" s="5" t="s">
        <v>141</v>
      </c>
      <c r="G485" s="5" t="s">
        <v>29</v>
      </c>
      <c r="H485" s="5" t="s">
        <v>29</v>
      </c>
      <c r="I485" s="5" t="s">
        <v>76</v>
      </c>
      <c r="J485" s="5" t="s">
        <v>29</v>
      </c>
      <c r="K485" s="5" t="s">
        <v>29</v>
      </c>
      <c r="L485" s="5" t="s">
        <v>29</v>
      </c>
      <c r="M485" s="5" t="s">
        <v>29</v>
      </c>
      <c r="N485" s="12">
        <f>VLOOKUP(A485,'[1]Length adjustment - UNK'!$A$2:$F$519,6,FALSE)</f>
        <v>52.527873725491631</v>
      </c>
      <c r="O485" s="12">
        <v>2.7661795490000003</v>
      </c>
      <c r="P485" s="5">
        <v>2.5</v>
      </c>
      <c r="Q485" s="12">
        <f t="shared" si="35"/>
        <v>-0.10647181960000007</v>
      </c>
      <c r="R485" s="5" t="s">
        <v>30</v>
      </c>
      <c r="S485" s="6" t="str">
        <f t="shared" si="36"/>
        <v>Yes</v>
      </c>
      <c r="T485" s="7">
        <f t="shared" si="37"/>
        <v>52.661174968854318</v>
      </c>
      <c r="U485" s="6">
        <f t="shared" si="38"/>
        <v>4</v>
      </c>
      <c r="V485" s="5">
        <f t="shared" si="39"/>
        <v>287</v>
      </c>
      <c r="W485" s="5"/>
    </row>
    <row r="486" spans="1:23">
      <c r="A486" s="5">
        <v>484</v>
      </c>
      <c r="B486" s="5" t="s">
        <v>73</v>
      </c>
      <c r="C486" s="5" t="s">
        <v>47</v>
      </c>
      <c r="D486" s="5" t="s">
        <v>33</v>
      </c>
      <c r="E486" s="5" t="s">
        <v>138</v>
      </c>
      <c r="F486" s="5" t="s">
        <v>29</v>
      </c>
      <c r="G486" s="5" t="s">
        <v>29</v>
      </c>
      <c r="H486" s="5" t="s">
        <v>29</v>
      </c>
      <c r="I486" s="5" t="s">
        <v>29</v>
      </c>
      <c r="J486" s="5" t="s">
        <v>29</v>
      </c>
      <c r="K486" s="5" t="s">
        <v>29</v>
      </c>
      <c r="L486" s="5" t="s">
        <v>29</v>
      </c>
      <c r="M486" s="5" t="s">
        <v>29</v>
      </c>
      <c r="N486" s="12">
        <f>VLOOKUP(A486,'[1]Length adjustment - UNK'!$A$2:$F$519,6,FALSE)</f>
        <v>72.714951676033508</v>
      </c>
      <c r="O486" s="12">
        <v>3.6012526230000002</v>
      </c>
      <c r="P486" s="5">
        <v>2.5</v>
      </c>
      <c r="Q486" s="12">
        <f t="shared" si="35"/>
        <v>-0.44050104920000011</v>
      </c>
      <c r="R486" s="5" t="s">
        <v>30</v>
      </c>
      <c r="S486" s="6" t="str">
        <f t="shared" si="36"/>
        <v>Yes</v>
      </c>
      <c r="T486" s="7">
        <f t="shared" si="37"/>
        <v>49.525613921118172</v>
      </c>
      <c r="U486" s="6">
        <f t="shared" si="38"/>
        <v>3</v>
      </c>
      <c r="V486" s="5">
        <f t="shared" si="39"/>
        <v>308</v>
      </c>
      <c r="W486" s="5"/>
    </row>
    <row r="487" spans="1:23">
      <c r="A487" s="5">
        <v>485</v>
      </c>
      <c r="B487" s="5" t="s">
        <v>73</v>
      </c>
      <c r="C487" s="5" t="s">
        <v>47</v>
      </c>
      <c r="D487" s="5" t="s">
        <v>35</v>
      </c>
      <c r="E487" s="5" t="s">
        <v>36</v>
      </c>
      <c r="F487" s="5" t="s">
        <v>69</v>
      </c>
      <c r="G487" s="5" t="s">
        <v>81</v>
      </c>
      <c r="H487" s="5" t="s">
        <v>29</v>
      </c>
      <c r="I487" s="5" t="s">
        <v>29</v>
      </c>
      <c r="J487" s="5" t="s">
        <v>29</v>
      </c>
      <c r="K487" s="5" t="s">
        <v>29</v>
      </c>
      <c r="L487" s="5" t="s">
        <v>29</v>
      </c>
      <c r="M487" s="5" t="s">
        <v>29</v>
      </c>
      <c r="N487" s="12">
        <f>VLOOKUP(A487,'[1]Length adjustment - UNK'!$A$2:$F$519,6,FALSE)</f>
        <v>9.0701171362439332</v>
      </c>
      <c r="O487" s="12">
        <v>1.56576201</v>
      </c>
      <c r="P487" s="5">
        <v>2.5</v>
      </c>
      <c r="Q487" s="12">
        <f t="shared" si="35"/>
        <v>0.37369519600000001</v>
      </c>
      <c r="R487" s="5" t="s">
        <v>30</v>
      </c>
      <c r="S487" s="6" t="str">
        <f t="shared" si="36"/>
        <v>Yes</v>
      </c>
      <c r="T487" s="7">
        <f t="shared" si="37"/>
        <v>172.62864266033114</v>
      </c>
      <c r="U487" s="6">
        <f t="shared" si="38"/>
        <v>5</v>
      </c>
      <c r="V487" s="5">
        <f t="shared" si="39"/>
        <v>72</v>
      </c>
      <c r="W487" s="5"/>
    </row>
    <row r="488" spans="1:23">
      <c r="A488" s="5">
        <v>486</v>
      </c>
      <c r="B488" s="5" t="s">
        <v>73</v>
      </c>
      <c r="C488" s="5" t="s">
        <v>47</v>
      </c>
      <c r="D488" s="5" t="s">
        <v>35</v>
      </c>
      <c r="E488" s="5" t="s">
        <v>36</v>
      </c>
      <c r="F488" s="5" t="s">
        <v>69</v>
      </c>
      <c r="G488" s="5" t="s">
        <v>89</v>
      </c>
      <c r="H488" s="5" t="s">
        <v>74</v>
      </c>
      <c r="I488" s="5" t="s">
        <v>29</v>
      </c>
      <c r="J488" s="5" t="s">
        <v>29</v>
      </c>
      <c r="K488" s="5" t="s">
        <v>29</v>
      </c>
      <c r="L488" s="5" t="s">
        <v>29</v>
      </c>
      <c r="M488" s="5" t="s">
        <v>29</v>
      </c>
      <c r="N488" s="12">
        <f>VLOOKUP(A488,'[1]Length adjustment - UNK'!$A$2:$F$519,6,FALSE)</f>
        <v>63.416378946982014</v>
      </c>
      <c r="O488" s="12">
        <v>2.505219216</v>
      </c>
      <c r="P488" s="5">
        <v>2.5</v>
      </c>
      <c r="Q488" s="12">
        <f t="shared" si="35"/>
        <v>-2.0876863999998996E-3</v>
      </c>
      <c r="R488" s="5" t="s">
        <v>30</v>
      </c>
      <c r="S488" s="6" t="str">
        <f t="shared" si="36"/>
        <v>Yes</v>
      </c>
      <c r="T488" s="7">
        <f t="shared" si="37"/>
        <v>39.5042930170207</v>
      </c>
      <c r="U488" s="6">
        <f t="shared" si="38"/>
        <v>3</v>
      </c>
      <c r="V488" s="5">
        <f t="shared" si="39"/>
        <v>356</v>
      </c>
      <c r="W488" s="5"/>
    </row>
    <row r="489" spans="1:23">
      <c r="A489" s="5">
        <v>487</v>
      </c>
      <c r="B489" s="5" t="s">
        <v>73</v>
      </c>
      <c r="C489" s="5" t="s">
        <v>47</v>
      </c>
      <c r="D489" s="5" t="s">
        <v>35</v>
      </c>
      <c r="E489" s="5" t="s">
        <v>36</v>
      </c>
      <c r="F489" s="5" t="s">
        <v>69</v>
      </c>
      <c r="G489" s="5" t="s">
        <v>89</v>
      </c>
      <c r="H489" s="5" t="s">
        <v>77</v>
      </c>
      <c r="I489" s="5" t="s">
        <v>29</v>
      </c>
      <c r="J489" s="5" t="s">
        <v>29</v>
      </c>
      <c r="K489" s="5" t="s">
        <v>29</v>
      </c>
      <c r="L489" s="5" t="s">
        <v>29</v>
      </c>
      <c r="M489" s="5" t="s">
        <v>29</v>
      </c>
      <c r="N489" s="12">
        <f>VLOOKUP(A489,'[1]Length adjustment - UNK'!$A$2:$F$519,6,FALSE)</f>
        <v>71.931082151563388</v>
      </c>
      <c r="O489" s="12">
        <v>2.870563685</v>
      </c>
      <c r="P489" s="5">
        <v>2.5</v>
      </c>
      <c r="Q489" s="12">
        <f t="shared" si="35"/>
        <v>-0.14822547399999997</v>
      </c>
      <c r="R489" s="5" t="s">
        <v>30</v>
      </c>
      <c r="S489" s="6" t="str">
        <f t="shared" si="36"/>
        <v>Yes</v>
      </c>
      <c r="T489" s="7">
        <f t="shared" si="37"/>
        <v>39.907138877064838</v>
      </c>
      <c r="U489" s="6">
        <f t="shared" si="38"/>
        <v>3</v>
      </c>
      <c r="V489" s="5">
        <f t="shared" si="39"/>
        <v>352</v>
      </c>
      <c r="W489" s="5"/>
    </row>
    <row r="490" spans="1:23">
      <c r="A490" s="5">
        <v>488</v>
      </c>
      <c r="B490" s="5" t="s">
        <v>73</v>
      </c>
      <c r="C490" s="5" t="s">
        <v>47</v>
      </c>
      <c r="D490" s="5" t="s">
        <v>35</v>
      </c>
      <c r="E490" s="5" t="s">
        <v>36</v>
      </c>
      <c r="F490" s="5" t="s">
        <v>70</v>
      </c>
      <c r="G490" s="5" t="s">
        <v>29</v>
      </c>
      <c r="H490" s="5" t="s">
        <v>29</v>
      </c>
      <c r="I490" s="5" t="s">
        <v>29</v>
      </c>
      <c r="J490" s="5" t="s">
        <v>29</v>
      </c>
      <c r="K490" s="5" t="s">
        <v>29</v>
      </c>
      <c r="L490" s="5" t="s">
        <v>29</v>
      </c>
      <c r="M490" s="5" t="s">
        <v>29</v>
      </c>
      <c r="N490" s="12">
        <f>VLOOKUP(A490,'[1]Length adjustment - UNK'!$A$2:$F$519,6,FALSE)</f>
        <v>101.74605546306491</v>
      </c>
      <c r="O490" s="12">
        <v>2.1920668139999999</v>
      </c>
      <c r="P490" s="5">
        <v>2.5</v>
      </c>
      <c r="Q490" s="12">
        <f t="shared" si="35"/>
        <v>0.12317327440000003</v>
      </c>
      <c r="R490" s="5" t="s">
        <v>30</v>
      </c>
      <c r="S490" s="6" t="str">
        <f t="shared" si="36"/>
        <v>Yes</v>
      </c>
      <c r="T490" s="7">
        <f t="shared" si="37"/>
        <v>21.544489405741608</v>
      </c>
      <c r="U490" s="6">
        <f t="shared" si="38"/>
        <v>2</v>
      </c>
      <c r="V490" s="5">
        <f t="shared" si="39"/>
        <v>457</v>
      </c>
      <c r="W490" s="5"/>
    </row>
    <row r="491" spans="1:23">
      <c r="A491" s="5">
        <v>489</v>
      </c>
      <c r="B491" s="5" t="s">
        <v>73</v>
      </c>
      <c r="C491" s="5" t="s">
        <v>47</v>
      </c>
      <c r="D491" s="5" t="s">
        <v>35</v>
      </c>
      <c r="E491" s="5" t="s">
        <v>37</v>
      </c>
      <c r="F491" s="5" t="s">
        <v>69</v>
      </c>
      <c r="G491" s="5" t="s">
        <v>29</v>
      </c>
      <c r="H491" s="5" t="s">
        <v>147</v>
      </c>
      <c r="I491" s="5" t="s">
        <v>29</v>
      </c>
      <c r="J491" s="5" t="s">
        <v>29</v>
      </c>
      <c r="K491" s="5" t="s">
        <v>29</v>
      </c>
      <c r="L491" s="5" t="s">
        <v>29</v>
      </c>
      <c r="M491" s="5" t="s">
        <v>29</v>
      </c>
      <c r="N491" s="12">
        <f>VLOOKUP(A491,'[1]Length adjustment - UNK'!$A$2:$F$519,6,FALSE)</f>
        <v>98.183683450061025</v>
      </c>
      <c r="O491" s="12">
        <v>3.1315240200000001</v>
      </c>
      <c r="P491" s="5">
        <v>2.5</v>
      </c>
      <c r="Q491" s="12">
        <f t="shared" si="35"/>
        <v>-0.25260960799999999</v>
      </c>
      <c r="R491" s="5" t="s">
        <v>30</v>
      </c>
      <c r="S491" s="6" t="str">
        <f t="shared" si="36"/>
        <v>Yes</v>
      </c>
      <c r="T491" s="7">
        <f t="shared" si="37"/>
        <v>31.894546119700031</v>
      </c>
      <c r="U491" s="6">
        <f t="shared" si="38"/>
        <v>3</v>
      </c>
      <c r="V491" s="5">
        <f t="shared" si="39"/>
        <v>399</v>
      </c>
      <c r="W491" s="5"/>
    </row>
    <row r="492" spans="1:23">
      <c r="A492" s="5">
        <v>490</v>
      </c>
      <c r="B492" s="5" t="s">
        <v>73</v>
      </c>
      <c r="C492" s="5" t="s">
        <v>47</v>
      </c>
      <c r="D492" s="5" t="s">
        <v>35</v>
      </c>
      <c r="E492" s="5" t="s">
        <v>37</v>
      </c>
      <c r="F492" s="5" t="s">
        <v>69</v>
      </c>
      <c r="G492" s="5" t="s">
        <v>29</v>
      </c>
      <c r="H492" s="5" t="s">
        <v>86</v>
      </c>
      <c r="I492" s="5" t="s">
        <v>29</v>
      </c>
      <c r="J492" s="5" t="s">
        <v>29</v>
      </c>
      <c r="K492" s="5" t="s">
        <v>29</v>
      </c>
      <c r="L492" s="5" t="s">
        <v>29</v>
      </c>
      <c r="M492" s="5" t="s">
        <v>29</v>
      </c>
      <c r="N492" s="12">
        <f>VLOOKUP(A492,'[1]Length adjustment - UNK'!$A$2:$F$519,6,FALSE)</f>
        <v>65.550212030825875</v>
      </c>
      <c r="O492" s="12">
        <v>3.7056367570000002</v>
      </c>
      <c r="P492" s="5">
        <v>2.5</v>
      </c>
      <c r="Q492" s="12">
        <f t="shared" si="35"/>
        <v>-0.48225470280000016</v>
      </c>
      <c r="R492" s="5" t="s">
        <v>30</v>
      </c>
      <c r="S492" s="6" t="str">
        <f t="shared" si="36"/>
        <v>Yes</v>
      </c>
      <c r="T492" s="7">
        <f t="shared" si="37"/>
        <v>56.531270337575322</v>
      </c>
      <c r="U492" s="6">
        <f t="shared" si="38"/>
        <v>4</v>
      </c>
      <c r="V492" s="5">
        <f t="shared" si="39"/>
        <v>275</v>
      </c>
      <c r="W492" s="5"/>
    </row>
    <row r="493" spans="1:23">
      <c r="A493" s="5">
        <v>491</v>
      </c>
      <c r="B493" s="5" t="s">
        <v>73</v>
      </c>
      <c r="C493" s="5" t="s">
        <v>47</v>
      </c>
      <c r="D493" s="5" t="s">
        <v>35</v>
      </c>
      <c r="E493" s="5" t="s">
        <v>37</v>
      </c>
      <c r="F493" s="5" t="s">
        <v>70</v>
      </c>
      <c r="G493" s="5" t="s">
        <v>29</v>
      </c>
      <c r="H493" s="5" t="s">
        <v>29</v>
      </c>
      <c r="I493" s="5" t="s">
        <v>29</v>
      </c>
      <c r="J493" s="5" t="s">
        <v>29</v>
      </c>
      <c r="K493" s="5" t="s">
        <v>29</v>
      </c>
      <c r="L493" s="5" t="s">
        <v>29</v>
      </c>
      <c r="M493" s="5" t="s">
        <v>29</v>
      </c>
      <c r="N493" s="12">
        <f>VLOOKUP(A493,'[1]Length adjustment - UNK'!$A$2:$F$519,6,FALSE)</f>
        <v>113.43529205516863</v>
      </c>
      <c r="O493" s="12">
        <v>3.3402922870000005</v>
      </c>
      <c r="P493" s="5">
        <v>2.5</v>
      </c>
      <c r="Q493" s="12">
        <f t="shared" si="35"/>
        <v>-0.33611691480000028</v>
      </c>
      <c r="R493" s="5" t="s">
        <v>30</v>
      </c>
      <c r="S493" s="6" t="str">
        <f t="shared" si="36"/>
        <v>Yes</v>
      </c>
      <c r="T493" s="7">
        <f t="shared" si="37"/>
        <v>29.446675954917698</v>
      </c>
      <c r="U493" s="6">
        <f t="shared" si="38"/>
        <v>3</v>
      </c>
      <c r="V493" s="5">
        <f t="shared" si="39"/>
        <v>413</v>
      </c>
      <c r="W493" s="5"/>
    </row>
    <row r="494" spans="1:23">
      <c r="A494" s="5">
        <v>492</v>
      </c>
      <c r="B494" s="5" t="s">
        <v>73</v>
      </c>
      <c r="C494" s="5" t="s">
        <v>47</v>
      </c>
      <c r="D494" s="5" t="s">
        <v>38</v>
      </c>
      <c r="E494" s="5" t="s">
        <v>39</v>
      </c>
      <c r="F494" s="5" t="s">
        <v>69</v>
      </c>
      <c r="G494" s="5" t="s">
        <v>29</v>
      </c>
      <c r="H494" s="5" t="s">
        <v>74</v>
      </c>
      <c r="I494" s="5" t="s">
        <v>29</v>
      </c>
      <c r="J494" s="5" t="s">
        <v>29</v>
      </c>
      <c r="K494" s="5" t="s">
        <v>29</v>
      </c>
      <c r="L494" s="5" t="s">
        <v>29</v>
      </c>
      <c r="M494" s="5" t="s">
        <v>29</v>
      </c>
      <c r="N494" s="12">
        <f>VLOOKUP(A494,'[1]Length adjustment - UNK'!$A$2:$F$519,6,FALSE)</f>
        <v>281.33378932349996</v>
      </c>
      <c r="O494" s="12">
        <v>3.0793319530000001</v>
      </c>
      <c r="P494" s="5">
        <v>2.5</v>
      </c>
      <c r="Q494" s="12">
        <f t="shared" si="35"/>
        <v>-0.23173278120000007</v>
      </c>
      <c r="R494" s="5" t="s">
        <v>30</v>
      </c>
      <c r="S494" s="6" t="str">
        <f t="shared" si="36"/>
        <v>Yes</v>
      </c>
      <c r="T494" s="7">
        <f t="shared" si="37"/>
        <v>10.94547498330938</v>
      </c>
      <c r="U494" s="6">
        <f t="shared" si="38"/>
        <v>1</v>
      </c>
      <c r="V494" s="5">
        <f t="shared" si="39"/>
        <v>504</v>
      </c>
      <c r="W494" s="5"/>
    </row>
    <row r="495" spans="1:23">
      <c r="A495" s="5">
        <v>493</v>
      </c>
      <c r="B495" s="5" t="s">
        <v>73</v>
      </c>
      <c r="C495" s="5" t="s">
        <v>47</v>
      </c>
      <c r="D495" s="5" t="s">
        <v>38</v>
      </c>
      <c r="E495" s="5" t="s">
        <v>39</v>
      </c>
      <c r="F495" s="5" t="s">
        <v>69</v>
      </c>
      <c r="G495" s="5" t="s">
        <v>69</v>
      </c>
      <c r="H495" s="5" t="s">
        <v>77</v>
      </c>
      <c r="I495" s="5" t="s">
        <v>29</v>
      </c>
      <c r="J495" s="5" t="s">
        <v>29</v>
      </c>
      <c r="K495" s="5" t="s">
        <v>29</v>
      </c>
      <c r="L495" s="5" t="s">
        <v>29</v>
      </c>
      <c r="M495" s="5" t="s">
        <v>29</v>
      </c>
      <c r="N495" s="12">
        <f>VLOOKUP(A495,'[1]Length adjustment - UNK'!$A$2:$F$519,6,FALSE)</f>
        <v>111.95395879474363</v>
      </c>
      <c r="O495" s="12">
        <v>2.400835082</v>
      </c>
      <c r="P495" s="5">
        <v>2.5</v>
      </c>
      <c r="Q495" s="12">
        <f t="shared" si="35"/>
        <v>3.9665967200000041E-2</v>
      </c>
      <c r="R495" s="5" t="s">
        <v>30</v>
      </c>
      <c r="S495" s="6" t="str">
        <f t="shared" si="36"/>
        <v>Yes</v>
      </c>
      <c r="T495" s="7">
        <f t="shared" si="37"/>
        <v>21.444843110922864</v>
      </c>
      <c r="U495" s="6">
        <f t="shared" si="38"/>
        <v>2</v>
      </c>
      <c r="V495" s="5">
        <f t="shared" si="39"/>
        <v>460</v>
      </c>
      <c r="W495" s="5"/>
    </row>
    <row r="496" spans="1:23">
      <c r="A496" s="5">
        <v>494</v>
      </c>
      <c r="B496" s="5" t="s">
        <v>73</v>
      </c>
      <c r="C496" s="5" t="s">
        <v>47</v>
      </c>
      <c r="D496" s="5" t="s">
        <v>38</v>
      </c>
      <c r="E496" s="5" t="s">
        <v>39</v>
      </c>
      <c r="F496" s="5" t="s">
        <v>70</v>
      </c>
      <c r="G496" s="5" t="s">
        <v>29</v>
      </c>
      <c r="H496" s="5" t="s">
        <v>29</v>
      </c>
      <c r="I496" s="5" t="s">
        <v>29</v>
      </c>
      <c r="J496" s="5" t="s">
        <v>29</v>
      </c>
      <c r="K496" s="5" t="s">
        <v>29</v>
      </c>
      <c r="L496" s="5" t="s">
        <v>29</v>
      </c>
      <c r="M496" s="5" t="s">
        <v>29</v>
      </c>
      <c r="N496" s="12">
        <f>VLOOKUP(A496,'[1]Length adjustment - UNK'!$A$2:$F$519,6,FALSE)</f>
        <v>207.5577984711328</v>
      </c>
      <c r="O496" s="12">
        <v>3.1837160870000001</v>
      </c>
      <c r="P496" s="5">
        <v>2.5</v>
      </c>
      <c r="Q496" s="12">
        <f t="shared" si="35"/>
        <v>-0.27348643480000012</v>
      </c>
      <c r="R496" s="5" t="s">
        <v>30</v>
      </c>
      <c r="S496" s="6" t="str">
        <f t="shared" si="36"/>
        <v>Yes</v>
      </c>
      <c r="T496" s="7">
        <f t="shared" si="37"/>
        <v>15.338937445141539</v>
      </c>
      <c r="U496" s="6">
        <f t="shared" si="38"/>
        <v>2</v>
      </c>
      <c r="V496" s="5">
        <f t="shared" si="39"/>
        <v>483</v>
      </c>
      <c r="W496" s="5"/>
    </row>
    <row r="497" spans="1:23">
      <c r="A497" s="5">
        <v>495</v>
      </c>
      <c r="B497" s="5" t="s">
        <v>73</v>
      </c>
      <c r="C497" s="5" t="s">
        <v>47</v>
      </c>
      <c r="D497" s="5" t="s">
        <v>38</v>
      </c>
      <c r="E497" s="5" t="s">
        <v>40</v>
      </c>
      <c r="F497" s="5" t="s">
        <v>69</v>
      </c>
      <c r="G497" s="5" t="s">
        <v>81</v>
      </c>
      <c r="H497" s="5" t="s">
        <v>29</v>
      </c>
      <c r="I497" s="5" t="s">
        <v>29</v>
      </c>
      <c r="J497" s="5" t="s">
        <v>29</v>
      </c>
      <c r="K497" s="5" t="s">
        <v>29</v>
      </c>
      <c r="L497" s="5" t="s">
        <v>29</v>
      </c>
      <c r="M497" s="5" t="s">
        <v>29</v>
      </c>
      <c r="N497" s="12">
        <f>VLOOKUP(A497,'[1]Length adjustment - UNK'!$A$2:$F$519,6,FALSE)</f>
        <v>27.102786353183223</v>
      </c>
      <c r="O497" s="12">
        <v>1.252609608</v>
      </c>
      <c r="P497" s="5">
        <v>2.5</v>
      </c>
      <c r="Q497" s="12">
        <f t="shared" si="35"/>
        <v>0.49895615680000005</v>
      </c>
      <c r="R497" s="5" t="s">
        <v>30</v>
      </c>
      <c r="S497" s="6" t="str">
        <f t="shared" si="36"/>
        <v>Yes</v>
      </c>
      <c r="T497" s="7">
        <f t="shared" si="37"/>
        <v>46.217004837691938</v>
      </c>
      <c r="U497" s="6">
        <f t="shared" si="38"/>
        <v>3</v>
      </c>
      <c r="V497" s="5">
        <f t="shared" si="39"/>
        <v>317</v>
      </c>
      <c r="W497" s="5"/>
    </row>
    <row r="498" spans="1:23">
      <c r="A498" s="5">
        <v>496</v>
      </c>
      <c r="B498" s="5" t="s">
        <v>73</v>
      </c>
      <c r="C498" s="5" t="s">
        <v>47</v>
      </c>
      <c r="D498" s="5" t="s">
        <v>38</v>
      </c>
      <c r="E498" s="5" t="s">
        <v>40</v>
      </c>
      <c r="F498" s="5" t="s">
        <v>69</v>
      </c>
      <c r="G498" s="5" t="s">
        <v>89</v>
      </c>
      <c r="H498" s="5" t="s">
        <v>74</v>
      </c>
      <c r="I498" s="5" t="s">
        <v>29</v>
      </c>
      <c r="J498" s="5" t="s">
        <v>29</v>
      </c>
      <c r="K498" s="5" t="s">
        <v>29</v>
      </c>
      <c r="L498" s="5" t="s">
        <v>29</v>
      </c>
      <c r="M498" s="5" t="s">
        <v>29</v>
      </c>
      <c r="N498" s="12">
        <f>VLOOKUP(A498,'[1]Length adjustment - UNK'!$A$2:$F$519,6,FALSE)</f>
        <v>196.57172485649809</v>
      </c>
      <c r="O498" s="12">
        <v>1.513569943</v>
      </c>
      <c r="P498" s="5">
        <v>2.5</v>
      </c>
      <c r="Q498" s="12">
        <f t="shared" si="35"/>
        <v>0.39457202280000003</v>
      </c>
      <c r="R498" s="5" t="s">
        <v>30</v>
      </c>
      <c r="S498" s="6" t="str">
        <f t="shared" si="36"/>
        <v>Yes</v>
      </c>
      <c r="T498" s="7">
        <f t="shared" si="37"/>
        <v>7.6998354880639166</v>
      </c>
      <c r="U498" s="6">
        <f t="shared" si="38"/>
        <v>1</v>
      </c>
      <c r="V498" s="5">
        <f t="shared" si="39"/>
        <v>516</v>
      </c>
      <c r="W498" s="5"/>
    </row>
    <row r="499" spans="1:23">
      <c r="A499" s="5">
        <v>497</v>
      </c>
      <c r="B499" s="5" t="s">
        <v>73</v>
      </c>
      <c r="C499" s="5" t="s">
        <v>47</v>
      </c>
      <c r="D499" s="5" t="s">
        <v>38</v>
      </c>
      <c r="E499" s="5" t="s">
        <v>40</v>
      </c>
      <c r="F499" s="5" t="s">
        <v>69</v>
      </c>
      <c r="G499" s="5" t="s">
        <v>89</v>
      </c>
      <c r="H499" s="5" t="s">
        <v>77</v>
      </c>
      <c r="I499" s="5" t="s">
        <v>29</v>
      </c>
      <c r="J499" s="5" t="s">
        <v>29</v>
      </c>
      <c r="K499" s="5" t="s">
        <v>29</v>
      </c>
      <c r="L499" s="5" t="s">
        <v>29</v>
      </c>
      <c r="M499" s="5" t="s">
        <v>29</v>
      </c>
      <c r="N499" s="12">
        <f>VLOOKUP(A499,'[1]Length adjustment - UNK'!$A$2:$F$519,6,FALSE)</f>
        <v>95.035015608328393</v>
      </c>
      <c r="O499" s="12">
        <v>2.5574112819999999</v>
      </c>
      <c r="P499" s="5">
        <v>2.5</v>
      </c>
      <c r="Q499" s="12">
        <f t="shared" si="35"/>
        <v>-2.2964512800000003E-2</v>
      </c>
      <c r="R499" s="5" t="s">
        <v>30</v>
      </c>
      <c r="S499" s="6" t="str">
        <f t="shared" si="36"/>
        <v>Yes</v>
      </c>
      <c r="T499" s="7">
        <f t="shared" si="37"/>
        <v>26.91020005236766</v>
      </c>
      <c r="U499" s="6">
        <f t="shared" si="38"/>
        <v>3</v>
      </c>
      <c r="V499" s="5">
        <f t="shared" si="39"/>
        <v>428</v>
      </c>
      <c r="W499" s="5"/>
    </row>
    <row r="500" spans="1:23">
      <c r="A500" s="5">
        <v>498</v>
      </c>
      <c r="B500" s="5" t="s">
        <v>73</v>
      </c>
      <c r="C500" s="5" t="s">
        <v>47</v>
      </c>
      <c r="D500" s="5" t="s">
        <v>38</v>
      </c>
      <c r="E500" s="5" t="s">
        <v>40</v>
      </c>
      <c r="F500" s="5" t="s">
        <v>70</v>
      </c>
      <c r="G500" s="5" t="s">
        <v>29</v>
      </c>
      <c r="H500" s="5" t="s">
        <v>29</v>
      </c>
      <c r="I500" s="5" t="s">
        <v>104</v>
      </c>
      <c r="J500" s="5" t="s">
        <v>29</v>
      </c>
      <c r="K500" s="5" t="s">
        <v>29</v>
      </c>
      <c r="L500" s="5" t="s">
        <v>29</v>
      </c>
      <c r="M500" s="5" t="s">
        <v>29</v>
      </c>
      <c r="N500" s="12">
        <f>VLOOKUP(A500,'[1]Length adjustment - UNK'!$A$2:$F$519,6,FALSE)</f>
        <v>111.87435312780575</v>
      </c>
      <c r="O500" s="12">
        <v>2.453027149</v>
      </c>
      <c r="P500" s="5">
        <v>2.5</v>
      </c>
      <c r="Q500" s="12">
        <f t="shared" si="35"/>
        <v>1.8789140400000015E-2</v>
      </c>
      <c r="R500" s="5" t="s">
        <v>30</v>
      </c>
      <c r="S500" s="6" t="str">
        <f t="shared" si="36"/>
        <v>Yes</v>
      </c>
      <c r="T500" s="7">
        <f t="shared" si="37"/>
        <v>21.926626437764973</v>
      </c>
      <c r="U500" s="6">
        <f t="shared" si="38"/>
        <v>2</v>
      </c>
      <c r="V500" s="5">
        <f t="shared" si="39"/>
        <v>456</v>
      </c>
      <c r="W500" s="5"/>
    </row>
    <row r="501" spans="1:23">
      <c r="A501" s="5">
        <v>499</v>
      </c>
      <c r="B501" s="5" t="s">
        <v>73</v>
      </c>
      <c r="C501" s="5" t="s">
        <v>47</v>
      </c>
      <c r="D501" s="5" t="s">
        <v>38</v>
      </c>
      <c r="E501" s="5" t="s">
        <v>40</v>
      </c>
      <c r="F501" s="5" t="s">
        <v>70</v>
      </c>
      <c r="G501" s="5" t="s">
        <v>29</v>
      </c>
      <c r="H501" s="5" t="s">
        <v>29</v>
      </c>
      <c r="I501" s="5" t="s">
        <v>177</v>
      </c>
      <c r="J501" s="5" t="s">
        <v>29</v>
      </c>
      <c r="K501" s="5" t="s">
        <v>29</v>
      </c>
      <c r="L501" s="5" t="s">
        <v>29</v>
      </c>
      <c r="M501" s="5" t="s">
        <v>29</v>
      </c>
      <c r="N501" s="12">
        <f>VLOOKUP(A501,'[1]Length adjustment - UNK'!$A$2:$F$519,6,FALSE)</f>
        <v>185.17166952843431</v>
      </c>
      <c r="O501" s="12">
        <v>2.3486430140000003</v>
      </c>
      <c r="P501" s="5">
        <v>2.5</v>
      </c>
      <c r="Q501" s="12">
        <f t="shared" si="35"/>
        <v>6.0542794399999877E-2</v>
      </c>
      <c r="R501" s="5" t="s">
        <v>30</v>
      </c>
      <c r="S501" s="6" t="str">
        <f t="shared" si="36"/>
        <v>Yes</v>
      </c>
      <c r="T501" s="7">
        <f t="shared" si="37"/>
        <v>12.68359798224615</v>
      </c>
      <c r="U501" s="6">
        <f t="shared" si="38"/>
        <v>2</v>
      </c>
      <c r="V501" s="5">
        <f t="shared" si="39"/>
        <v>496</v>
      </c>
      <c r="W501" s="5"/>
    </row>
    <row r="502" spans="1:23">
      <c r="A502" s="5">
        <v>500</v>
      </c>
      <c r="B502" s="5" t="s">
        <v>73</v>
      </c>
      <c r="C502" s="5" t="s">
        <v>47</v>
      </c>
      <c r="D502" s="5" t="s">
        <v>41</v>
      </c>
      <c r="E502" s="5" t="s">
        <v>56</v>
      </c>
      <c r="F502" s="5" t="s">
        <v>69</v>
      </c>
      <c r="G502" s="5" t="s">
        <v>29</v>
      </c>
      <c r="H502" s="5" t="s">
        <v>29</v>
      </c>
      <c r="I502" s="5" t="s">
        <v>29</v>
      </c>
      <c r="J502" s="5" t="s">
        <v>29</v>
      </c>
      <c r="K502" s="5" t="s">
        <v>29</v>
      </c>
      <c r="L502" s="5" t="s">
        <v>29</v>
      </c>
      <c r="M502" s="5" t="s">
        <v>29</v>
      </c>
      <c r="N502" s="12">
        <f>VLOOKUP(A502,'[1]Length adjustment - UNK'!$A$2:$F$519,6,FALSE)</f>
        <v>109.54392034588105</v>
      </c>
      <c r="O502" s="12">
        <v>1.513569943</v>
      </c>
      <c r="P502" s="5">
        <v>2.5</v>
      </c>
      <c r="Q502" s="12">
        <f t="shared" si="35"/>
        <v>0.39457202280000003</v>
      </c>
      <c r="R502" s="5" t="s">
        <v>30</v>
      </c>
      <c r="S502" s="6" t="str">
        <f t="shared" si="36"/>
        <v>Yes</v>
      </c>
      <c r="T502" s="7">
        <f t="shared" si="37"/>
        <v>13.817014565673354</v>
      </c>
      <c r="U502" s="6">
        <f t="shared" si="38"/>
        <v>2</v>
      </c>
      <c r="V502" s="5">
        <f t="shared" si="39"/>
        <v>489</v>
      </c>
      <c r="W502" s="5"/>
    </row>
    <row r="503" spans="1:23">
      <c r="A503" s="5">
        <v>501</v>
      </c>
      <c r="B503" s="5" t="s">
        <v>73</v>
      </c>
      <c r="C503" s="5" t="s">
        <v>47</v>
      </c>
      <c r="D503" s="5" t="s">
        <v>41</v>
      </c>
      <c r="E503" s="5" t="s">
        <v>56</v>
      </c>
      <c r="F503" s="5" t="s">
        <v>70</v>
      </c>
      <c r="G503" s="5" t="s">
        <v>29</v>
      </c>
      <c r="H503" s="5" t="s">
        <v>74</v>
      </c>
      <c r="I503" s="5" t="s">
        <v>29</v>
      </c>
      <c r="J503" s="5" t="s">
        <v>29</v>
      </c>
      <c r="K503" s="5" t="s">
        <v>29</v>
      </c>
      <c r="L503" s="5" t="s">
        <v>29</v>
      </c>
      <c r="M503" s="5" t="s">
        <v>29</v>
      </c>
      <c r="N503" s="12">
        <f>VLOOKUP(A503,'[1]Length adjustment - UNK'!$A$2:$F$519,6,FALSE)</f>
        <v>156.55858602863393</v>
      </c>
      <c r="O503" s="12">
        <v>1.8267223450000001</v>
      </c>
      <c r="P503" s="5">
        <v>2.5</v>
      </c>
      <c r="Q503" s="12">
        <f t="shared" si="35"/>
        <v>0.26931106199999999</v>
      </c>
      <c r="R503" s="5" t="s">
        <v>30</v>
      </c>
      <c r="S503" s="6" t="str">
        <f t="shared" si="36"/>
        <v>Yes</v>
      </c>
      <c r="T503" s="7">
        <f t="shared" si="37"/>
        <v>11.667979325425819</v>
      </c>
      <c r="U503" s="6">
        <f t="shared" si="38"/>
        <v>1</v>
      </c>
      <c r="V503" s="5">
        <f t="shared" si="39"/>
        <v>500</v>
      </c>
      <c r="W503" s="5"/>
    </row>
    <row r="504" spans="1:23">
      <c r="A504" s="5">
        <v>502</v>
      </c>
      <c r="B504" s="5" t="s">
        <v>73</v>
      </c>
      <c r="C504" s="5" t="s">
        <v>47</v>
      </c>
      <c r="D504" s="5" t="s">
        <v>41</v>
      </c>
      <c r="E504" s="5" t="s">
        <v>56</v>
      </c>
      <c r="F504" s="5" t="s">
        <v>70</v>
      </c>
      <c r="G504" s="5" t="s">
        <v>29</v>
      </c>
      <c r="H504" s="5" t="s">
        <v>77</v>
      </c>
      <c r="I504" s="5" t="s">
        <v>29</v>
      </c>
      <c r="J504" s="5" t="s">
        <v>29</v>
      </c>
      <c r="K504" s="5" t="s">
        <v>29</v>
      </c>
      <c r="L504" s="5" t="s">
        <v>29</v>
      </c>
      <c r="M504" s="5" t="s">
        <v>29</v>
      </c>
      <c r="N504" s="12">
        <f>VLOOKUP(A504,'[1]Length adjustment - UNK'!$A$2:$F$519,6,FALSE)</f>
        <v>259.75150622112483</v>
      </c>
      <c r="O504" s="12">
        <v>2.818371618</v>
      </c>
      <c r="P504" s="5">
        <v>2.5</v>
      </c>
      <c r="Q504" s="12">
        <f t="shared" si="35"/>
        <v>-0.12734864720000005</v>
      </c>
      <c r="R504" s="5" t="s">
        <v>30</v>
      </c>
      <c r="S504" s="6" t="str">
        <f t="shared" si="36"/>
        <v>Yes</v>
      </c>
      <c r="T504" s="7">
        <f t="shared" si="37"/>
        <v>10.850260924380311</v>
      </c>
      <c r="U504" s="6">
        <f t="shared" si="38"/>
        <v>1</v>
      </c>
      <c r="V504" s="5">
        <f t="shared" si="39"/>
        <v>505</v>
      </c>
      <c r="W504" s="5"/>
    </row>
    <row r="505" spans="1:23">
      <c r="A505" s="5">
        <v>503</v>
      </c>
      <c r="B505" s="5" t="s">
        <v>73</v>
      </c>
      <c r="C505" s="5" t="s">
        <v>47</v>
      </c>
      <c r="D505" s="5" t="s">
        <v>41</v>
      </c>
      <c r="E505" s="5" t="s">
        <v>57</v>
      </c>
      <c r="F505" s="5" t="s">
        <v>69</v>
      </c>
      <c r="G505" s="5" t="s">
        <v>29</v>
      </c>
      <c r="H505" s="5" t="s">
        <v>29</v>
      </c>
      <c r="I505" s="5" t="s">
        <v>29</v>
      </c>
      <c r="J505" s="5" t="s">
        <v>29</v>
      </c>
      <c r="K505" s="5" t="s">
        <v>29</v>
      </c>
      <c r="L505" s="5" t="s">
        <v>29</v>
      </c>
      <c r="M505" s="5" t="s">
        <v>29</v>
      </c>
      <c r="N505" s="12">
        <f>VLOOKUP(A505,'[1]Length adjustment - UNK'!$A$2:$F$519,6,FALSE)</f>
        <v>133.72319455560063</v>
      </c>
      <c r="O505" s="12">
        <v>1.983298545</v>
      </c>
      <c r="P505" s="5">
        <v>2.5</v>
      </c>
      <c r="Q505" s="12">
        <f t="shared" si="35"/>
        <v>0.20668058199999995</v>
      </c>
      <c r="R505" s="5" t="s">
        <v>30</v>
      </c>
      <c r="S505" s="6" t="str">
        <f t="shared" si="36"/>
        <v>Yes</v>
      </c>
      <c r="T505" s="7">
        <f t="shared" si="37"/>
        <v>14.831372759161585</v>
      </c>
      <c r="U505" s="6">
        <f t="shared" si="38"/>
        <v>2</v>
      </c>
      <c r="V505" s="5">
        <f t="shared" si="39"/>
        <v>486</v>
      </c>
      <c r="W505" s="5"/>
    </row>
    <row r="506" spans="1:23">
      <c r="A506" s="5">
        <v>504</v>
      </c>
      <c r="B506" s="5" t="s">
        <v>73</v>
      </c>
      <c r="C506" s="5" t="s">
        <v>47</v>
      </c>
      <c r="D506" s="5" t="s">
        <v>41</v>
      </c>
      <c r="E506" s="5" t="s">
        <v>57</v>
      </c>
      <c r="F506" s="5" t="s">
        <v>118</v>
      </c>
      <c r="G506" s="5" t="s">
        <v>119</v>
      </c>
      <c r="H506" s="5" t="s">
        <v>34</v>
      </c>
      <c r="I506" s="5" t="s">
        <v>132</v>
      </c>
      <c r="J506" s="5" t="s">
        <v>29</v>
      </c>
      <c r="K506" s="5" t="s">
        <v>29</v>
      </c>
      <c r="L506" s="5" t="s">
        <v>29</v>
      </c>
      <c r="M506" s="5" t="s">
        <v>29</v>
      </c>
      <c r="N506" s="12">
        <f>VLOOKUP(A506,'[1]Length adjustment - UNK'!$A$2:$F$519,6,FALSE)</f>
        <v>143.12971139875896</v>
      </c>
      <c r="O506" s="12">
        <v>1.3048016740000001</v>
      </c>
      <c r="P506" s="5">
        <v>2.5</v>
      </c>
      <c r="Q506" s="12">
        <f t="shared" si="35"/>
        <v>0.47807933039999995</v>
      </c>
      <c r="R506" s="5" t="s">
        <v>30</v>
      </c>
      <c r="S506" s="6" t="str">
        <f t="shared" si="36"/>
        <v>Yes</v>
      </c>
      <c r="T506" s="7">
        <f t="shared" si="37"/>
        <v>9.1162181579813737</v>
      </c>
      <c r="U506" s="6">
        <f t="shared" si="38"/>
        <v>1</v>
      </c>
      <c r="V506" s="5">
        <f t="shared" si="39"/>
        <v>512</v>
      </c>
      <c r="W506" s="5"/>
    </row>
    <row r="507" spans="1:23">
      <c r="A507" s="5">
        <v>505</v>
      </c>
      <c r="B507" s="5" t="s">
        <v>73</v>
      </c>
      <c r="C507" s="5" t="s">
        <v>47</v>
      </c>
      <c r="D507" s="5" t="s">
        <v>41</v>
      </c>
      <c r="E507" s="5" t="s">
        <v>57</v>
      </c>
      <c r="F507" s="5" t="s">
        <v>118</v>
      </c>
      <c r="G507" s="5" t="s">
        <v>119</v>
      </c>
      <c r="H507" s="5" t="s">
        <v>34</v>
      </c>
      <c r="I507" s="5" t="s">
        <v>148</v>
      </c>
      <c r="J507" s="5" t="s">
        <v>29</v>
      </c>
      <c r="K507" s="5" t="s">
        <v>29</v>
      </c>
      <c r="L507" s="5" t="s">
        <v>29</v>
      </c>
      <c r="M507" s="5" t="s">
        <v>29</v>
      </c>
      <c r="N507" s="12">
        <f>VLOOKUP(A507,'[1]Length adjustment - UNK'!$A$2:$F$519,6,FALSE)</f>
        <v>155.30636578658962</v>
      </c>
      <c r="O507" s="12">
        <v>2.453027149</v>
      </c>
      <c r="P507" s="5">
        <v>2.5</v>
      </c>
      <c r="Q507" s="12">
        <f t="shared" si="35"/>
        <v>1.8789140400000015E-2</v>
      </c>
      <c r="R507" s="5" t="s">
        <v>30</v>
      </c>
      <c r="S507" s="6" t="str">
        <f t="shared" si="36"/>
        <v>Yes</v>
      </c>
      <c r="T507" s="7">
        <f t="shared" si="37"/>
        <v>15.794762414122587</v>
      </c>
      <c r="U507" s="6">
        <f t="shared" si="38"/>
        <v>2</v>
      </c>
      <c r="V507" s="5">
        <f t="shared" si="39"/>
        <v>481</v>
      </c>
      <c r="W507" s="5"/>
    </row>
    <row r="508" spans="1:23">
      <c r="A508" s="5">
        <v>506</v>
      </c>
      <c r="B508" s="5" t="s">
        <v>73</v>
      </c>
      <c r="C508" s="5" t="s">
        <v>47</v>
      </c>
      <c r="D508" s="5" t="s">
        <v>41</v>
      </c>
      <c r="E508" s="5" t="s">
        <v>57</v>
      </c>
      <c r="F508" s="5" t="s">
        <v>70</v>
      </c>
      <c r="G508" s="5" t="s">
        <v>176</v>
      </c>
      <c r="H508" s="5" t="s">
        <v>29</v>
      </c>
      <c r="I508" s="5" t="s">
        <v>29</v>
      </c>
      <c r="J508" s="5" t="s">
        <v>29</v>
      </c>
      <c r="K508" s="5" t="s">
        <v>29</v>
      </c>
      <c r="L508" s="5" t="s">
        <v>29</v>
      </c>
      <c r="M508" s="5" t="s">
        <v>29</v>
      </c>
      <c r="N508" s="12">
        <f>VLOOKUP(A508,'[1]Length adjustment - UNK'!$A$2:$F$519,6,FALSE)</f>
        <v>181.03526414559678</v>
      </c>
      <c r="O508" s="12">
        <v>2.0876826799999999</v>
      </c>
      <c r="P508" s="5">
        <v>2.5</v>
      </c>
      <c r="Q508" s="12">
        <f t="shared" si="35"/>
        <v>0.16492692800000008</v>
      </c>
      <c r="R508" s="5" t="s">
        <v>30</v>
      </c>
      <c r="S508" s="6" t="str">
        <f t="shared" si="36"/>
        <v>Yes</v>
      </c>
      <c r="T508" s="7">
        <f t="shared" si="37"/>
        <v>11.531911696060446</v>
      </c>
      <c r="U508" s="6">
        <f t="shared" si="38"/>
        <v>1</v>
      </c>
      <c r="V508" s="5">
        <f t="shared" si="39"/>
        <v>502</v>
      </c>
      <c r="W508" s="5"/>
    </row>
    <row r="509" spans="1:23">
      <c r="A509" s="5">
        <v>507</v>
      </c>
      <c r="B509" s="5" t="s">
        <v>73</v>
      </c>
      <c r="C509" s="5" t="s">
        <v>47</v>
      </c>
      <c r="D509" s="5" t="s">
        <v>42</v>
      </c>
      <c r="E509" s="5" t="s">
        <v>43</v>
      </c>
      <c r="F509" s="5" t="s">
        <v>69</v>
      </c>
      <c r="G509" s="5" t="s">
        <v>29</v>
      </c>
      <c r="H509" s="5" t="s">
        <v>29</v>
      </c>
      <c r="I509" s="5" t="s">
        <v>29</v>
      </c>
      <c r="J509" s="5" t="s">
        <v>29</v>
      </c>
      <c r="K509" s="5" t="s">
        <v>29</v>
      </c>
      <c r="L509" s="5" t="s">
        <v>29</v>
      </c>
      <c r="M509" s="5" t="s">
        <v>29</v>
      </c>
      <c r="N509" s="12">
        <f>VLOOKUP(A509,'[1]Length adjustment - UNK'!$A$2:$F$519,6,FALSE)</f>
        <v>138.12984948184305</v>
      </c>
      <c r="O509" s="12">
        <v>2.505219216</v>
      </c>
      <c r="P509" s="5">
        <v>2.5</v>
      </c>
      <c r="Q509" s="12">
        <f t="shared" si="35"/>
        <v>-2.0876863999998996E-3</v>
      </c>
      <c r="R509" s="5" t="s">
        <v>30</v>
      </c>
      <c r="S509" s="6" t="str">
        <f t="shared" si="36"/>
        <v>Yes</v>
      </c>
      <c r="T509" s="7">
        <f t="shared" si="37"/>
        <v>18.136696922480226</v>
      </c>
      <c r="U509" s="6">
        <f t="shared" si="38"/>
        <v>2</v>
      </c>
      <c r="V509" s="5">
        <f t="shared" si="39"/>
        <v>473</v>
      </c>
      <c r="W509" s="5"/>
    </row>
    <row r="510" spans="1:23">
      <c r="A510" s="5">
        <v>508</v>
      </c>
      <c r="B510" s="5" t="s">
        <v>73</v>
      </c>
      <c r="C510" s="5" t="s">
        <v>47</v>
      </c>
      <c r="D510" s="5" t="s">
        <v>42</v>
      </c>
      <c r="E510" s="5" t="s">
        <v>43</v>
      </c>
      <c r="F510" s="5" t="s">
        <v>70</v>
      </c>
      <c r="G510" s="5" t="s">
        <v>29</v>
      </c>
      <c r="H510" s="5" t="s">
        <v>29</v>
      </c>
      <c r="I510" s="5" t="s">
        <v>75</v>
      </c>
      <c r="J510" s="5" t="s">
        <v>29</v>
      </c>
      <c r="K510" s="5" t="s">
        <v>29</v>
      </c>
      <c r="L510" s="5" t="s">
        <v>29</v>
      </c>
      <c r="M510" s="5" t="s">
        <v>29</v>
      </c>
      <c r="N510" s="12">
        <f>VLOOKUP(A510,'[1]Length adjustment - UNK'!$A$2:$F$519,6,FALSE)</f>
        <v>298.98199243624055</v>
      </c>
      <c r="O510" s="12">
        <v>3.340292287</v>
      </c>
      <c r="P510" s="5">
        <v>2.5</v>
      </c>
      <c r="Q510" s="12">
        <f t="shared" si="35"/>
        <v>-0.33611691480000006</v>
      </c>
      <c r="R510" s="5" t="s">
        <v>30</v>
      </c>
      <c r="S510" s="6" t="str">
        <f t="shared" si="36"/>
        <v>Yes</v>
      </c>
      <c r="T510" s="7">
        <f t="shared" si="37"/>
        <v>11.17221896804482</v>
      </c>
      <c r="U510" s="6">
        <f t="shared" si="38"/>
        <v>1</v>
      </c>
      <c r="V510" s="5">
        <f t="shared" si="39"/>
        <v>503</v>
      </c>
      <c r="W510" s="5"/>
    </row>
    <row r="511" spans="1:23">
      <c r="A511" s="5">
        <v>509</v>
      </c>
      <c r="B511" s="5" t="s">
        <v>73</v>
      </c>
      <c r="C511" s="5" t="s">
        <v>47</v>
      </c>
      <c r="D511" s="5" t="s">
        <v>42</v>
      </c>
      <c r="E511" s="5" t="s">
        <v>43</v>
      </c>
      <c r="F511" s="5" t="s">
        <v>70</v>
      </c>
      <c r="G511" s="5" t="s">
        <v>29</v>
      </c>
      <c r="H511" s="5" t="s">
        <v>29</v>
      </c>
      <c r="I511" s="5" t="s">
        <v>76</v>
      </c>
      <c r="J511" s="5" t="s">
        <v>29</v>
      </c>
      <c r="K511" s="5" t="s">
        <v>29</v>
      </c>
      <c r="L511" s="5" t="s">
        <v>29</v>
      </c>
      <c r="M511" s="5" t="s">
        <v>29</v>
      </c>
      <c r="N511" s="12">
        <f>VLOOKUP(A511,'[1]Length adjustment - UNK'!$A$2:$F$519,6,FALSE)</f>
        <v>120.07262147318936</v>
      </c>
      <c r="O511" s="12">
        <v>2.4530271470000002</v>
      </c>
      <c r="P511" s="5">
        <v>2.5</v>
      </c>
      <c r="Q511" s="12">
        <f t="shared" si="35"/>
        <v>1.8789141199999859E-2</v>
      </c>
      <c r="R511" s="5" t="s">
        <v>30</v>
      </c>
      <c r="S511" s="6" t="str">
        <f t="shared" si="36"/>
        <v>Yes</v>
      </c>
      <c r="T511" s="7">
        <f t="shared" si="37"/>
        <v>20.42952937067114</v>
      </c>
      <c r="U511" s="6">
        <f t="shared" si="38"/>
        <v>2</v>
      </c>
      <c r="V511" s="5">
        <f t="shared" si="39"/>
        <v>463</v>
      </c>
      <c r="W511" s="5"/>
    </row>
    <row r="512" spans="1:23">
      <c r="A512" s="5">
        <v>510</v>
      </c>
      <c r="B512" s="5" t="s">
        <v>73</v>
      </c>
      <c r="C512" s="5" t="s">
        <v>47</v>
      </c>
      <c r="D512" s="5" t="s">
        <v>42</v>
      </c>
      <c r="E512" s="5" t="s">
        <v>166</v>
      </c>
      <c r="F512" s="5" t="s">
        <v>69</v>
      </c>
      <c r="G512" s="5" t="s">
        <v>29</v>
      </c>
      <c r="H512" s="5" t="s">
        <v>29</v>
      </c>
      <c r="I512" s="5" t="s">
        <v>29</v>
      </c>
      <c r="J512" s="5" t="s">
        <v>29</v>
      </c>
      <c r="K512" s="5" t="s">
        <v>29</v>
      </c>
      <c r="L512" s="5" t="s">
        <v>29</v>
      </c>
      <c r="M512" s="5" t="s">
        <v>29</v>
      </c>
      <c r="N512" s="12">
        <f>VLOOKUP(A512,'[1]Length adjustment - UNK'!$A$2:$F$519,6,FALSE)</f>
        <v>151.73378510493509</v>
      </c>
      <c r="O512" s="12">
        <v>2.2964509460000002</v>
      </c>
      <c r="P512" s="5">
        <v>2.5</v>
      </c>
      <c r="Q512" s="12">
        <f t="shared" si="35"/>
        <v>8.1419621599999936E-2</v>
      </c>
      <c r="R512" s="5" t="s">
        <v>30</v>
      </c>
      <c r="S512" s="6" t="str">
        <f t="shared" si="36"/>
        <v>Yes</v>
      </c>
      <c r="T512" s="7">
        <f t="shared" si="37"/>
        <v>15.134737095049958</v>
      </c>
      <c r="U512" s="6">
        <f t="shared" si="38"/>
        <v>2</v>
      </c>
      <c r="V512" s="5">
        <f t="shared" si="39"/>
        <v>484</v>
      </c>
      <c r="W512" s="5"/>
    </row>
    <row r="513" spans="1:23">
      <c r="A513" s="5">
        <v>511</v>
      </c>
      <c r="B513" s="5" t="s">
        <v>73</v>
      </c>
      <c r="C513" s="5" t="s">
        <v>47</v>
      </c>
      <c r="D513" s="5" t="s">
        <v>42</v>
      </c>
      <c r="E513" s="5" t="s">
        <v>166</v>
      </c>
      <c r="F513" s="5" t="s">
        <v>70</v>
      </c>
      <c r="G513" s="5" t="s">
        <v>29</v>
      </c>
      <c r="H513" s="5" t="s">
        <v>29</v>
      </c>
      <c r="I513" s="5" t="s">
        <v>104</v>
      </c>
      <c r="J513" s="5" t="s">
        <v>29</v>
      </c>
      <c r="K513" s="5" t="s">
        <v>29</v>
      </c>
      <c r="L513" s="5" t="s">
        <v>29</v>
      </c>
      <c r="M513" s="5" t="s">
        <v>29</v>
      </c>
      <c r="N513" s="12">
        <f>VLOOKUP(A513,'[1]Length adjustment - UNK'!$A$2:$F$519,6,FALSE)</f>
        <v>172.30795455645497</v>
      </c>
      <c r="O513" s="12">
        <v>2.1398747460000003</v>
      </c>
      <c r="P513" s="5">
        <v>2.5</v>
      </c>
      <c r="Q513" s="12">
        <f t="shared" si="35"/>
        <v>0.14405010159999987</v>
      </c>
      <c r="R513" s="5" t="s">
        <v>30</v>
      </c>
      <c r="S513" s="6" t="str">
        <f t="shared" si="36"/>
        <v>Yes</v>
      </c>
      <c r="T513" s="7">
        <f t="shared" si="37"/>
        <v>12.418897035301361</v>
      </c>
      <c r="U513" s="6">
        <f t="shared" si="38"/>
        <v>2</v>
      </c>
      <c r="V513" s="5">
        <f t="shared" si="39"/>
        <v>498</v>
      </c>
      <c r="W513" s="5"/>
    </row>
    <row r="514" spans="1:23">
      <c r="A514" s="5">
        <v>512</v>
      </c>
      <c r="B514" s="5" t="s">
        <v>73</v>
      </c>
      <c r="C514" s="5" t="s">
        <v>47</v>
      </c>
      <c r="D514" s="5" t="s">
        <v>42</v>
      </c>
      <c r="E514" s="5" t="s">
        <v>166</v>
      </c>
      <c r="F514" s="5" t="s">
        <v>70</v>
      </c>
      <c r="G514" s="5" t="s">
        <v>29</v>
      </c>
      <c r="H514" s="5" t="s">
        <v>29</v>
      </c>
      <c r="I514" s="5" t="s">
        <v>177</v>
      </c>
      <c r="J514" s="5" t="s">
        <v>29</v>
      </c>
      <c r="K514" s="5" t="s">
        <v>29</v>
      </c>
      <c r="L514" s="5" t="s">
        <v>29</v>
      </c>
      <c r="M514" s="5" t="s">
        <v>29</v>
      </c>
      <c r="N514" s="12">
        <f>VLOOKUP(A514,'[1]Length adjustment - UNK'!$A$2:$F$519,6,FALSE)</f>
        <v>305.86527186827226</v>
      </c>
      <c r="O514" s="12">
        <v>3.1315240200000001</v>
      </c>
      <c r="P514" s="5">
        <v>2.5</v>
      </c>
      <c r="Q514" s="12">
        <f t="shared" si="35"/>
        <v>-0.25260960799999999</v>
      </c>
      <c r="R514" s="5" t="s">
        <v>30</v>
      </c>
      <c r="S514" s="6" t="str">
        <f t="shared" si="36"/>
        <v>Yes</v>
      </c>
      <c r="T514" s="7">
        <f t="shared" si="37"/>
        <v>10.238246404608697</v>
      </c>
      <c r="U514" s="6">
        <f t="shared" si="38"/>
        <v>1</v>
      </c>
      <c r="V514" s="5">
        <f t="shared" si="39"/>
        <v>507</v>
      </c>
      <c r="W514" s="5"/>
    </row>
    <row r="515" spans="1:23">
      <c r="A515" s="5">
        <v>513</v>
      </c>
      <c r="B515" s="5" t="s">
        <v>73</v>
      </c>
      <c r="C515" s="5" t="s">
        <v>47</v>
      </c>
      <c r="D515" s="5" t="s">
        <v>58</v>
      </c>
      <c r="E515" s="5" t="s">
        <v>168</v>
      </c>
      <c r="F515" s="5" t="s">
        <v>69</v>
      </c>
      <c r="G515" s="5" t="s">
        <v>34</v>
      </c>
      <c r="H515" s="5" t="s">
        <v>29</v>
      </c>
      <c r="I515" s="5" t="s">
        <v>29</v>
      </c>
      <c r="J515" s="5" t="s">
        <v>29</v>
      </c>
      <c r="K515" s="5" t="s">
        <v>29</v>
      </c>
      <c r="L515" s="5" t="s">
        <v>29</v>
      </c>
      <c r="M515" s="5" t="s">
        <v>29</v>
      </c>
      <c r="N515" s="12">
        <f>VLOOKUP(A515,'[1]Length adjustment - UNK'!$A$2:$F$519,6,FALSE)</f>
        <v>72.29368845266147</v>
      </c>
      <c r="O515" s="12">
        <v>1.252609608</v>
      </c>
      <c r="P515" s="5">
        <v>2.5</v>
      </c>
      <c r="Q515" s="12">
        <f t="shared" ref="Q515:Q520" si="40">SUM(1-(O515/P515))</f>
        <v>0.49895615680000005</v>
      </c>
      <c r="R515" s="5" t="s">
        <v>30</v>
      </c>
      <c r="S515" s="6" t="str">
        <f t="shared" ref="S515:S520" si="41">IF(AND(Q515&lt;0.5,Q515&gt;-0.5),"Yes","No")</f>
        <v>Yes</v>
      </c>
      <c r="T515" s="7">
        <f t="shared" ref="T515:T520" si="42">SUM(O515/(N515/1000))</f>
        <v>17.326680029892504</v>
      </c>
      <c r="U515" s="6">
        <f t="shared" ref="U515:U520" si="43">IF(T515&lt;=12,1,IF(T515&lt;25,2,IF(T515&lt;50,3,IF(T515&lt;100,4,5))))</f>
        <v>2</v>
      </c>
      <c r="V515" s="5">
        <f t="shared" ref="V515:V520" si="44">RANK(T515,T$3:T$520)</f>
        <v>476</v>
      </c>
      <c r="W515" s="5"/>
    </row>
    <row r="516" spans="1:23">
      <c r="A516" s="5">
        <v>514</v>
      </c>
      <c r="B516" s="5" t="s">
        <v>73</v>
      </c>
      <c r="C516" s="5" t="s">
        <v>47</v>
      </c>
      <c r="D516" s="5" t="s">
        <v>58</v>
      </c>
      <c r="E516" s="5" t="s">
        <v>168</v>
      </c>
      <c r="F516" s="5" t="s">
        <v>70</v>
      </c>
      <c r="G516" s="5" t="s">
        <v>34</v>
      </c>
      <c r="H516" s="5" t="s">
        <v>29</v>
      </c>
      <c r="I516" s="5" t="s">
        <v>29</v>
      </c>
      <c r="J516" s="5" t="s">
        <v>29</v>
      </c>
      <c r="K516" s="5" t="s">
        <v>29</v>
      </c>
      <c r="L516" s="5" t="s">
        <v>29</v>
      </c>
      <c r="M516" s="5" t="s">
        <v>29</v>
      </c>
      <c r="N516" s="12">
        <f>VLOOKUP(A516,'[1]Length adjustment - UNK'!$A$2:$F$519,6,FALSE)</f>
        <v>353.87342108693133</v>
      </c>
      <c r="O516" s="12">
        <v>2.818371618</v>
      </c>
      <c r="P516" s="5">
        <v>2.5</v>
      </c>
      <c r="Q516" s="12">
        <f t="shared" si="40"/>
        <v>-0.12734864720000005</v>
      </c>
      <c r="R516" s="5" t="s">
        <v>30</v>
      </c>
      <c r="S516" s="6" t="str">
        <f t="shared" si="41"/>
        <v>Yes</v>
      </c>
      <c r="T516" s="7">
        <f t="shared" si="42"/>
        <v>7.9643495387229111</v>
      </c>
      <c r="U516" s="6">
        <f t="shared" si="43"/>
        <v>1</v>
      </c>
      <c r="V516" s="5">
        <f t="shared" si="44"/>
        <v>515</v>
      </c>
      <c r="W516" s="5"/>
    </row>
    <row r="517" spans="1:23">
      <c r="A517" s="5">
        <v>515</v>
      </c>
      <c r="B517" s="5" t="s">
        <v>73</v>
      </c>
      <c r="C517" s="5" t="s">
        <v>47</v>
      </c>
      <c r="D517" s="5" t="s">
        <v>58</v>
      </c>
      <c r="E517" s="5" t="s">
        <v>170</v>
      </c>
      <c r="F517" s="5" t="s">
        <v>29</v>
      </c>
      <c r="G517" s="5" t="s">
        <v>29</v>
      </c>
      <c r="H517" s="5" t="s">
        <v>29</v>
      </c>
      <c r="I517" s="5" t="s">
        <v>29</v>
      </c>
      <c r="J517" s="5" t="s">
        <v>29</v>
      </c>
      <c r="K517" s="5" t="s">
        <v>29</v>
      </c>
      <c r="L517" s="5" t="s">
        <v>29</v>
      </c>
      <c r="M517" s="5" t="s">
        <v>29</v>
      </c>
      <c r="N517" s="12">
        <f>VLOOKUP(A517,'[1]Length adjustment - UNK'!$A$2:$F$519,6,FALSE)</f>
        <v>337.38315972201747</v>
      </c>
      <c r="O517" s="12">
        <v>2.766179551</v>
      </c>
      <c r="P517" s="5">
        <v>2.5</v>
      </c>
      <c r="Q517" s="12">
        <f t="shared" si="40"/>
        <v>-0.10647182039999992</v>
      </c>
      <c r="R517" s="5" t="s">
        <v>30</v>
      </c>
      <c r="S517" s="6" t="str">
        <f t="shared" si="41"/>
        <v>Yes</v>
      </c>
      <c r="T517" s="7">
        <f t="shared" si="42"/>
        <v>8.1989259727105459</v>
      </c>
      <c r="U517" s="6">
        <f t="shared" si="43"/>
        <v>1</v>
      </c>
      <c r="V517" s="5">
        <f t="shared" si="44"/>
        <v>514</v>
      </c>
      <c r="W517" s="5"/>
    </row>
    <row r="518" spans="1:23">
      <c r="A518" s="5">
        <v>516</v>
      </c>
      <c r="B518" s="5" t="s">
        <v>73</v>
      </c>
      <c r="C518" s="5" t="s">
        <v>47</v>
      </c>
      <c r="D518" s="5" t="s">
        <v>171</v>
      </c>
      <c r="E518" s="5" t="s">
        <v>172</v>
      </c>
      <c r="F518" s="5" t="s">
        <v>29</v>
      </c>
      <c r="G518" s="5" t="s">
        <v>29</v>
      </c>
      <c r="H518" s="5" t="s">
        <v>29</v>
      </c>
      <c r="I518" s="5" t="s">
        <v>29</v>
      </c>
      <c r="J518" s="5" t="s">
        <v>29</v>
      </c>
      <c r="K518" s="5" t="s">
        <v>29</v>
      </c>
      <c r="L518" s="5" t="s">
        <v>29</v>
      </c>
      <c r="M518" s="5" t="s">
        <v>29</v>
      </c>
      <c r="N518" s="12">
        <f>VLOOKUP(A518,'[1]Length adjustment - UNK'!$A$2:$F$519,6,FALSE)</f>
        <v>189.93834040279447</v>
      </c>
      <c r="O518" s="12">
        <v>2.4098578929999999</v>
      </c>
      <c r="P518" s="5">
        <v>2.5</v>
      </c>
      <c r="Q518" s="12">
        <f t="shared" si="40"/>
        <v>3.60568428000001E-2</v>
      </c>
      <c r="R518" s="5" t="s">
        <v>30</v>
      </c>
      <c r="S518" s="6" t="str">
        <f t="shared" si="41"/>
        <v>Yes</v>
      </c>
      <c r="T518" s="7">
        <f t="shared" si="42"/>
        <v>12.687580021440183</v>
      </c>
      <c r="U518" s="6">
        <f t="shared" si="43"/>
        <v>2</v>
      </c>
      <c r="V518" s="5">
        <f t="shared" si="44"/>
        <v>495</v>
      </c>
      <c r="W518" s="5"/>
    </row>
    <row r="519" spans="1:23">
      <c r="A519" s="5">
        <v>517</v>
      </c>
      <c r="B519" s="5" t="s">
        <v>73</v>
      </c>
      <c r="C519" s="5" t="s">
        <v>47</v>
      </c>
      <c r="D519" s="5" t="s">
        <v>171</v>
      </c>
      <c r="E519" s="5" t="s">
        <v>180</v>
      </c>
      <c r="F519" s="5" t="s">
        <v>29</v>
      </c>
      <c r="G519" s="5" t="s">
        <v>29</v>
      </c>
      <c r="H519" s="5" t="s">
        <v>29</v>
      </c>
      <c r="I519" s="5" t="s">
        <v>75</v>
      </c>
      <c r="J519" s="5" t="s">
        <v>29</v>
      </c>
      <c r="K519" s="5" t="s">
        <v>29</v>
      </c>
      <c r="L519" s="5" t="s">
        <v>29</v>
      </c>
      <c r="M519" s="5" t="s">
        <v>29</v>
      </c>
      <c r="N519" s="12">
        <f>VLOOKUP(A519,'[1]Length adjustment - UNK'!$A$2:$F$519,6,FALSE)</f>
        <v>67.188806834281522</v>
      </c>
      <c r="O519" s="12">
        <v>1.9905122659999999</v>
      </c>
      <c r="P519" s="5">
        <v>2.5</v>
      </c>
      <c r="Q519" s="12">
        <f t="shared" si="40"/>
        <v>0.20379509360000003</v>
      </c>
      <c r="R519" s="5" t="s">
        <v>30</v>
      </c>
      <c r="S519" s="6" t="str">
        <f t="shared" si="41"/>
        <v>Yes</v>
      </c>
      <c r="T519" s="7">
        <f t="shared" si="42"/>
        <v>29.625652839907069</v>
      </c>
      <c r="U519" s="6">
        <f t="shared" si="43"/>
        <v>3</v>
      </c>
      <c r="V519" s="5">
        <f t="shared" si="44"/>
        <v>411</v>
      </c>
      <c r="W519" s="5"/>
    </row>
    <row r="520" spans="1:23">
      <c r="A520" s="5">
        <v>518</v>
      </c>
      <c r="B520" s="5" t="s">
        <v>73</v>
      </c>
      <c r="C520" s="5" t="s">
        <v>47</v>
      </c>
      <c r="D520" s="5" t="s">
        <v>171</v>
      </c>
      <c r="E520" s="5" t="s">
        <v>180</v>
      </c>
      <c r="F520" s="5" t="s">
        <v>29</v>
      </c>
      <c r="G520" s="5" t="s">
        <v>29</v>
      </c>
      <c r="H520" s="5" t="s">
        <v>29</v>
      </c>
      <c r="I520" s="5" t="s">
        <v>76</v>
      </c>
      <c r="J520" s="5" t="s">
        <v>29</v>
      </c>
      <c r="K520" s="5" t="s">
        <v>29</v>
      </c>
      <c r="L520" s="5" t="s">
        <v>29</v>
      </c>
      <c r="M520" s="5" t="s">
        <v>29</v>
      </c>
      <c r="N520" s="12">
        <f>VLOOKUP(A520,'[1]Length adjustment - UNK'!$A$2:$F$519,6,FALSE)</f>
        <v>35.643656717413386</v>
      </c>
      <c r="O520" s="16">
        <v>1.8524531020000001</v>
      </c>
      <c r="P520" s="15">
        <v>2.5</v>
      </c>
      <c r="Q520" s="16">
        <f t="shared" si="40"/>
        <v>0.25901875919999995</v>
      </c>
      <c r="R520" s="15" t="s">
        <v>30</v>
      </c>
      <c r="S520" s="14" t="str">
        <f t="shared" si="41"/>
        <v>Yes</v>
      </c>
      <c r="T520" s="7">
        <f t="shared" si="42"/>
        <v>51.971466246755789</v>
      </c>
      <c r="U520" s="6">
        <f t="shared" si="43"/>
        <v>4</v>
      </c>
      <c r="V520" s="5">
        <f t="shared" si="44"/>
        <v>294</v>
      </c>
      <c r="W520" s="5"/>
    </row>
    <row r="521" spans="1:2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12"/>
      <c r="O521" s="10">
        <f>SUM(O3:O520)</f>
        <v>1217.7607241889996</v>
      </c>
      <c r="P521" s="10">
        <f>SUM(P3:P520)</f>
        <v>1295</v>
      </c>
      <c r="Q521" s="13">
        <f>1-(O521/P521)</f>
        <v>5.9644228425483004E-2</v>
      </c>
      <c r="R521" s="9" t="s">
        <v>181</v>
      </c>
      <c r="S521" s="8" t="str">
        <f>IF(AND(Q521&lt;0.1,Q521&gt;-0.1),"Yes","No")</f>
        <v>Yes</v>
      </c>
      <c r="T521" s="7"/>
      <c r="U521" s="6"/>
      <c r="V521" s="5"/>
      <c r="W521" s="5"/>
    </row>
    <row r="522" spans="1:2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12"/>
      <c r="O522" s="10"/>
      <c r="P522" s="11" t="s">
        <v>182</v>
      </c>
      <c r="Q522" s="10">
        <f>AVERAGE(Q3:Q520)</f>
        <v>5.9644228425482546E-2</v>
      </c>
      <c r="R522" s="9" t="s">
        <v>181</v>
      </c>
      <c r="S522" s="8" t="str">
        <f>IF(AND(Q522&lt;0.1,Q522&gt;-0.1),"Yes","No")</f>
        <v>Yes</v>
      </c>
      <c r="T522" s="7"/>
      <c r="U522" s="6"/>
      <c r="V522" s="5"/>
      <c r="W522" s="5"/>
    </row>
    <row r="523" spans="1:23">
      <c r="N523" s="2"/>
      <c r="S523" s="3"/>
      <c r="T523" s="4"/>
      <c r="U523" s="3"/>
    </row>
    <row r="524" spans="1:23">
      <c r="N524" s="2"/>
      <c r="S524" s="3"/>
      <c r="T524" s="4"/>
      <c r="U524" s="3"/>
    </row>
    <row r="525" spans="1:23">
      <c r="N525" s="2"/>
      <c r="S525" s="3"/>
      <c r="T525" s="4"/>
      <c r="U525" s="3"/>
    </row>
    <row r="526" spans="1:23">
      <c r="P52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EEFB-A7A8-49B1-9CEF-DFCFF54708C7}">
  <dimension ref="A1:H519"/>
  <sheetViews>
    <sheetView workbookViewId="0">
      <selection activeCell="F414" sqref="F414"/>
    </sheetView>
  </sheetViews>
  <sheetFormatPr defaultRowHeight="14.45"/>
  <cols>
    <col min="1" max="1" width="8.7109375" style="1"/>
    <col min="2" max="2" width="20.85546875" style="2" bestFit="1" customWidth="1"/>
    <col min="3" max="3" width="8.7109375" style="32"/>
    <col min="4" max="4" width="24.85546875" style="2" bestFit="1" customWidth="1"/>
    <col min="5" max="5" width="22.85546875" style="2" bestFit="1" customWidth="1"/>
    <col min="6" max="6" width="26.140625" style="1" bestFit="1" customWidth="1"/>
  </cols>
  <sheetData>
    <row r="1" spans="1:8">
      <c r="A1" s="5" t="s">
        <v>183</v>
      </c>
      <c r="B1" s="12" t="s">
        <v>15</v>
      </c>
      <c r="C1" s="31" t="s">
        <v>22</v>
      </c>
      <c r="D1" s="12" t="s">
        <v>184</v>
      </c>
      <c r="E1" s="12" t="s">
        <v>185</v>
      </c>
      <c r="F1" s="12" t="s">
        <v>186</v>
      </c>
      <c r="H1" s="33"/>
    </row>
    <row r="2" spans="1:8">
      <c r="A2" s="5">
        <v>473</v>
      </c>
      <c r="B2" s="12">
        <v>1.375</v>
      </c>
      <c r="C2" s="31">
        <v>1</v>
      </c>
      <c r="D2" s="12">
        <f>SUM($B$2:B2)</f>
        <v>1.375</v>
      </c>
      <c r="E2" s="12">
        <v>1.4392382915824355</v>
      </c>
      <c r="F2" s="12">
        <f>SUM($E$2:E2)</f>
        <v>1.4392382915824355</v>
      </c>
    </row>
    <row r="3" spans="1:8">
      <c r="A3" s="5">
        <v>70</v>
      </c>
      <c r="B3" s="12">
        <v>1.617954077</v>
      </c>
      <c r="C3" s="31">
        <v>2</v>
      </c>
      <c r="D3" s="12">
        <f>SUM($B$2:B3)</f>
        <v>2.9929540770000003</v>
      </c>
      <c r="E3" s="12">
        <v>1.8454112664143913</v>
      </c>
      <c r="F3" s="12">
        <f>SUM($E$2:E3)</f>
        <v>3.2846495579968269</v>
      </c>
    </row>
    <row r="4" spans="1:8">
      <c r="A4" s="5">
        <v>96</v>
      </c>
      <c r="B4" s="12">
        <v>1.2526096069999999</v>
      </c>
      <c r="C4" s="31">
        <v>3</v>
      </c>
      <c r="D4" s="12">
        <f>SUM($B$2:B4)</f>
        <v>4.2455636840000004</v>
      </c>
      <c r="E4" s="12">
        <v>1.6729385013853195</v>
      </c>
      <c r="F4" s="12">
        <f>SUM($E$2:E4)</f>
        <v>4.9575880593821466</v>
      </c>
    </row>
    <row r="5" spans="1:8">
      <c r="A5" s="5">
        <v>100</v>
      </c>
      <c r="B5" s="12">
        <v>2.8183716160000003</v>
      </c>
      <c r="C5" s="31">
        <v>4</v>
      </c>
      <c r="D5" s="12">
        <f>SUM($B$2:B5)</f>
        <v>7.0639353000000007</v>
      </c>
      <c r="E5" s="12">
        <v>4.305618765972012</v>
      </c>
      <c r="F5" s="12">
        <f>SUM($E$2:E5)</f>
        <v>9.2632068253541586</v>
      </c>
    </row>
    <row r="6" spans="1:8">
      <c r="A6" s="5">
        <v>388</v>
      </c>
      <c r="B6" s="12">
        <v>2.4813492070000001</v>
      </c>
      <c r="C6" s="31">
        <v>5</v>
      </c>
      <c r="D6" s="12">
        <f>SUM($B$2:B6)</f>
        <v>9.5452845070000016</v>
      </c>
      <c r="E6" s="12">
        <v>3.9363949106027918</v>
      </c>
      <c r="F6" s="12">
        <f>SUM($E$2:E6)</f>
        <v>13.19960173595695</v>
      </c>
    </row>
    <row r="7" spans="1:8">
      <c r="A7" s="5">
        <v>52</v>
      </c>
      <c r="B7" s="12">
        <v>2.505219216</v>
      </c>
      <c r="C7" s="31">
        <v>6</v>
      </c>
      <c r="D7" s="12">
        <f>SUM($B$2:B7)</f>
        <v>12.050503723000002</v>
      </c>
      <c r="E7" s="12">
        <v>4.0174763707259649</v>
      </c>
      <c r="F7" s="12">
        <f>SUM($E$2:E7)</f>
        <v>17.217078106682916</v>
      </c>
    </row>
    <row r="8" spans="1:8">
      <c r="A8" s="5">
        <v>71</v>
      </c>
      <c r="B8" s="12">
        <v>3.6534446900000002</v>
      </c>
      <c r="C8" s="31">
        <v>7</v>
      </c>
      <c r="D8" s="12">
        <f>SUM($B$2:B8)</f>
        <v>15.703948413000003</v>
      </c>
      <c r="E8" s="12">
        <v>6.1347995202992571</v>
      </c>
      <c r="F8" s="12">
        <f>SUM($E$2:E8)</f>
        <v>23.351877626982173</v>
      </c>
    </row>
    <row r="9" spans="1:8">
      <c r="A9" s="5">
        <v>401</v>
      </c>
      <c r="B9" s="12">
        <v>2.8705636840000004</v>
      </c>
      <c r="C9" s="31">
        <v>8</v>
      </c>
      <c r="D9" s="12">
        <f>SUM($B$2:B9)</f>
        <v>18.574512097000003</v>
      </c>
      <c r="E9" s="12">
        <v>5.0824934154863879</v>
      </c>
      <c r="F9" s="12">
        <f>SUM($E$2:E9)</f>
        <v>28.434371042468563</v>
      </c>
    </row>
    <row r="10" spans="1:8">
      <c r="A10" s="5">
        <v>75</v>
      </c>
      <c r="B10" s="12">
        <v>3.2359081540000001</v>
      </c>
      <c r="C10" s="31">
        <v>9</v>
      </c>
      <c r="D10" s="12">
        <f>SUM($B$2:B10)</f>
        <v>21.810420251000004</v>
      </c>
      <c r="E10" s="12">
        <v>6.1984120570878138</v>
      </c>
      <c r="F10" s="12">
        <f>SUM($E$2:E10)</f>
        <v>34.632783099556377</v>
      </c>
    </row>
    <row r="11" spans="1:8">
      <c r="A11" s="5">
        <v>97</v>
      </c>
      <c r="B11" s="12">
        <v>2.974947819</v>
      </c>
      <c r="C11" s="31">
        <v>10</v>
      </c>
      <c r="D11" s="12">
        <f>SUM($B$2:B11)</f>
        <v>24.785368070000004</v>
      </c>
      <c r="E11" s="12">
        <v>5.9651043159543216</v>
      </c>
      <c r="F11" s="12">
        <f>SUM($E$2:E11)</f>
        <v>40.597887415510698</v>
      </c>
    </row>
    <row r="12" spans="1:8">
      <c r="A12" s="5">
        <v>391</v>
      </c>
      <c r="B12" s="12">
        <v>3.5825757570000003</v>
      </c>
      <c r="C12" s="31">
        <v>11</v>
      </c>
      <c r="D12" s="12">
        <f>SUM($B$2:B12)</f>
        <v>28.367943827000005</v>
      </c>
      <c r="E12" s="12">
        <v>7.6985542582973254</v>
      </c>
      <c r="F12" s="12">
        <f>SUM($E$2:E12)</f>
        <v>48.296441673808026</v>
      </c>
    </row>
    <row r="13" spans="1:8">
      <c r="A13" s="5">
        <v>38</v>
      </c>
      <c r="B13" s="12">
        <v>1.356993742</v>
      </c>
      <c r="C13" s="31">
        <v>12</v>
      </c>
      <c r="D13" s="12">
        <f>SUM($B$2:B13)</f>
        <v>29.724937569000005</v>
      </c>
      <c r="E13" s="12">
        <v>3.1906437741029889</v>
      </c>
      <c r="F13" s="12">
        <f>SUM($E$2:E13)</f>
        <v>51.487085447911014</v>
      </c>
    </row>
    <row r="14" spans="1:8">
      <c r="A14" s="5">
        <v>402</v>
      </c>
      <c r="B14" s="12">
        <v>1.7745302780000001</v>
      </c>
      <c r="C14" s="31">
        <v>13</v>
      </c>
      <c r="D14" s="12">
        <f>SUM($B$2:B14)</f>
        <v>31.499467847000005</v>
      </c>
      <c r="E14" s="12">
        <v>4.1988711385309037</v>
      </c>
      <c r="F14" s="12">
        <f>SUM($E$2:E14)</f>
        <v>55.685956586441918</v>
      </c>
    </row>
    <row r="15" spans="1:8">
      <c r="A15" s="5">
        <v>67</v>
      </c>
      <c r="B15" s="12">
        <v>0.88726513900000004</v>
      </c>
      <c r="C15" s="31">
        <v>14</v>
      </c>
      <c r="D15" s="12">
        <f>SUM($B$2:B15)</f>
        <v>32.386732986000005</v>
      </c>
      <c r="E15" s="12">
        <v>2.1134492693853715</v>
      </c>
      <c r="F15" s="12">
        <f>SUM($E$2:E15)</f>
        <v>57.799405855827288</v>
      </c>
    </row>
    <row r="16" spans="1:8">
      <c r="A16" s="5">
        <v>51</v>
      </c>
      <c r="B16" s="12">
        <v>1.7223382100000002</v>
      </c>
      <c r="C16" s="31">
        <v>15</v>
      </c>
      <c r="D16" s="12">
        <f>SUM($B$2:B16)</f>
        <v>34.109071196000002</v>
      </c>
      <c r="E16" s="12">
        <v>4.1564978098692773</v>
      </c>
      <c r="F16" s="12">
        <f>SUM($E$2:E16)</f>
        <v>61.955903665696567</v>
      </c>
    </row>
    <row r="17" spans="1:6">
      <c r="A17" s="5">
        <v>57</v>
      </c>
      <c r="B17" s="12">
        <v>2.6617954160000004</v>
      </c>
      <c r="C17" s="31">
        <v>16</v>
      </c>
      <c r="D17" s="12">
        <f>SUM($B$2:B17)</f>
        <v>36.770866612000006</v>
      </c>
      <c r="E17" s="12">
        <v>6.642319449168216</v>
      </c>
      <c r="F17" s="12">
        <f>SUM($E$2:E17)</f>
        <v>68.59822311486478</v>
      </c>
    </row>
    <row r="18" spans="1:6">
      <c r="A18" s="5">
        <v>90</v>
      </c>
      <c r="B18" s="12">
        <v>2.8705636830000003</v>
      </c>
      <c r="C18" s="31">
        <v>17</v>
      </c>
      <c r="D18" s="12">
        <f>SUM($B$2:B18)</f>
        <v>39.641430295000006</v>
      </c>
      <c r="E18" s="12">
        <v>7.372744170417322</v>
      </c>
      <c r="F18" s="12">
        <f>SUM($E$2:E18)</f>
        <v>75.9709672852821</v>
      </c>
    </row>
    <row r="19" spans="1:6">
      <c r="A19" s="5">
        <v>400</v>
      </c>
      <c r="B19" s="12">
        <v>1.8267223440000002</v>
      </c>
      <c r="C19" s="31">
        <v>18</v>
      </c>
      <c r="D19" s="12">
        <f>SUM($B$2:B19)</f>
        <v>41.46815263900001</v>
      </c>
      <c r="E19" s="12">
        <v>4.7699524454021276</v>
      </c>
      <c r="F19" s="12">
        <f>SUM($E$2:E19)</f>
        <v>80.740919730684226</v>
      </c>
    </row>
    <row r="20" spans="1:6">
      <c r="A20" s="5">
        <v>50</v>
      </c>
      <c r="B20" s="12">
        <v>2.0876826799999999</v>
      </c>
      <c r="C20" s="31">
        <v>19</v>
      </c>
      <c r="D20" s="12">
        <f>SUM($B$2:B20)</f>
        <v>43.55583531900001</v>
      </c>
      <c r="E20" s="12">
        <v>5.5997438678074696</v>
      </c>
      <c r="F20" s="12">
        <f>SUM($E$2:E20)</f>
        <v>86.340663598491702</v>
      </c>
    </row>
    <row r="21" spans="1:6">
      <c r="A21" s="5">
        <v>95</v>
      </c>
      <c r="B21" s="12">
        <v>2.453027149</v>
      </c>
      <c r="C21" s="31">
        <v>20</v>
      </c>
      <c r="D21" s="12">
        <f>SUM($B$2:B21)</f>
        <v>46.008862468000011</v>
      </c>
      <c r="E21" s="12">
        <v>6.598923733235817</v>
      </c>
      <c r="F21" s="12">
        <f>SUM($E$2:E21)</f>
        <v>92.939587331727523</v>
      </c>
    </row>
    <row r="22" spans="1:6">
      <c r="A22" s="5">
        <v>53</v>
      </c>
      <c r="B22" s="12">
        <v>1.7223382110000001</v>
      </c>
      <c r="C22" s="31">
        <v>21</v>
      </c>
      <c r="D22" s="12">
        <f>SUM($B$2:B22)</f>
        <v>47.731200679000011</v>
      </c>
      <c r="E22" s="12">
        <v>4.6579222394490865</v>
      </c>
      <c r="F22" s="12">
        <f>SUM($E$2:E22)</f>
        <v>97.597509571176616</v>
      </c>
    </row>
    <row r="23" spans="1:6">
      <c r="A23" s="5">
        <v>69</v>
      </c>
      <c r="B23" s="12">
        <v>2.0876826799999999</v>
      </c>
      <c r="C23" s="31">
        <v>22</v>
      </c>
      <c r="D23" s="12">
        <f>SUM($B$2:B23)</f>
        <v>49.818883359000012</v>
      </c>
      <c r="E23" s="12">
        <v>5.9255372896010217</v>
      </c>
      <c r="F23" s="12">
        <f>SUM($E$2:E23)</f>
        <v>103.52304686077764</v>
      </c>
    </row>
    <row r="24" spans="1:6">
      <c r="A24" s="5">
        <v>153</v>
      </c>
      <c r="B24" s="12">
        <v>3.1315240200000001</v>
      </c>
      <c r="C24" s="31">
        <v>23</v>
      </c>
      <c r="D24" s="12">
        <f>SUM($B$2:B24)</f>
        <v>52.950407379000012</v>
      </c>
      <c r="E24" s="12">
        <v>8.9137731198423591</v>
      </c>
      <c r="F24" s="12">
        <f>SUM($E$2:E24)</f>
        <v>112.43681998062</v>
      </c>
    </row>
    <row r="25" spans="1:6">
      <c r="A25" s="5">
        <v>227</v>
      </c>
      <c r="B25" s="12">
        <v>2.713987484</v>
      </c>
      <c r="C25" s="31">
        <v>24</v>
      </c>
      <c r="D25" s="12">
        <f>SUM($B$2:B25)</f>
        <v>55.664394863000012</v>
      </c>
      <c r="E25" s="12">
        <v>7.8301641302974083</v>
      </c>
      <c r="F25" s="12">
        <f>SUM($E$2:E25)</f>
        <v>120.26698411091741</v>
      </c>
    </row>
    <row r="26" spans="1:6">
      <c r="A26" s="5">
        <v>392</v>
      </c>
      <c r="B26" s="12">
        <v>1.7039682540000003</v>
      </c>
      <c r="C26" s="31">
        <v>25</v>
      </c>
      <c r="D26" s="12">
        <f>SUM($B$2:B26)</f>
        <v>57.368363117000015</v>
      </c>
      <c r="E26" s="12">
        <v>4.9579465044580511</v>
      </c>
      <c r="F26" s="12">
        <f>SUM($E$2:E26)</f>
        <v>125.22493061537546</v>
      </c>
    </row>
    <row r="27" spans="1:6">
      <c r="A27" s="5">
        <v>86</v>
      </c>
      <c r="B27" s="12">
        <v>3.1837160870000001</v>
      </c>
      <c r="C27" s="31">
        <v>26</v>
      </c>
      <c r="D27" s="12">
        <f>SUM($B$2:B27)</f>
        <v>60.552079204000016</v>
      </c>
      <c r="E27" s="12">
        <v>9.3248188062876718</v>
      </c>
      <c r="F27" s="12">
        <f>SUM($E$2:E27)</f>
        <v>134.54974942166314</v>
      </c>
    </row>
    <row r="28" spans="1:6">
      <c r="A28" s="5">
        <v>65</v>
      </c>
      <c r="B28" s="12">
        <v>1.461377876</v>
      </c>
      <c r="C28" s="31">
        <v>27</v>
      </c>
      <c r="D28" s="12">
        <f>SUM($B$2:B28)</f>
        <v>62.013457080000016</v>
      </c>
      <c r="E28" s="12">
        <v>4.3045431323601795</v>
      </c>
      <c r="F28" s="12">
        <f>SUM($E$2:E28)</f>
        <v>138.85429255402332</v>
      </c>
    </row>
    <row r="29" spans="1:6">
      <c r="A29" s="5">
        <v>82</v>
      </c>
      <c r="B29" s="12">
        <v>3.1315240200000001</v>
      </c>
      <c r="C29" s="31">
        <v>28</v>
      </c>
      <c r="D29" s="12">
        <f>SUM($B$2:B29)</f>
        <v>65.14498110000001</v>
      </c>
      <c r="E29" s="12">
        <v>9.5433910152389867</v>
      </c>
      <c r="F29" s="12">
        <f>SUM($E$2:E29)</f>
        <v>148.39768356926231</v>
      </c>
    </row>
    <row r="30" spans="1:6">
      <c r="A30" s="5">
        <v>59</v>
      </c>
      <c r="B30" s="12">
        <v>2.400835082</v>
      </c>
      <c r="C30" s="31">
        <v>29</v>
      </c>
      <c r="D30" s="12">
        <f>SUM($B$2:B30)</f>
        <v>67.54581618200001</v>
      </c>
      <c r="E30" s="12">
        <v>7.3195328063074854</v>
      </c>
      <c r="F30" s="12">
        <f>SUM($E$2:E30)</f>
        <v>155.71721637556979</v>
      </c>
    </row>
    <row r="31" spans="1:6">
      <c r="A31" s="5">
        <v>81</v>
      </c>
      <c r="B31" s="12">
        <v>1.2526096070000001</v>
      </c>
      <c r="C31" s="31">
        <v>30</v>
      </c>
      <c r="D31" s="12">
        <f>SUM($B$2:B31)</f>
        <v>68.798425789000007</v>
      </c>
      <c r="E31" s="12">
        <v>3.9668889170359094</v>
      </c>
      <c r="F31" s="12">
        <f>SUM($E$2:E31)</f>
        <v>159.68410529260569</v>
      </c>
    </row>
    <row r="32" spans="1:6">
      <c r="A32" s="5">
        <v>390</v>
      </c>
      <c r="B32" s="12">
        <v>3.5059884560000003</v>
      </c>
      <c r="C32" s="31">
        <v>31</v>
      </c>
      <c r="D32" s="12">
        <f>SUM($B$2:B32)</f>
        <v>72.304414245000004</v>
      </c>
      <c r="E32" s="12">
        <v>11.204338687135104</v>
      </c>
      <c r="F32" s="12">
        <f>SUM($E$2:E32)</f>
        <v>170.8884439797408</v>
      </c>
    </row>
    <row r="33" spans="1:6">
      <c r="A33" s="5">
        <v>73</v>
      </c>
      <c r="B33" s="12">
        <v>2.818371618</v>
      </c>
      <c r="C33" s="31">
        <v>32</v>
      </c>
      <c r="D33" s="12">
        <f>SUM($B$2:B33)</f>
        <v>75.122785863000004</v>
      </c>
      <c r="E33" s="12">
        <v>9.0807380178859045</v>
      </c>
      <c r="F33" s="12">
        <f>SUM($E$2:E33)</f>
        <v>179.96918199762669</v>
      </c>
    </row>
    <row r="34" spans="1:6">
      <c r="A34" s="5">
        <v>64</v>
      </c>
      <c r="B34" s="12">
        <v>2.661795417</v>
      </c>
      <c r="C34" s="31">
        <v>33</v>
      </c>
      <c r="D34" s="12">
        <f>SUM($B$2:B34)</f>
        <v>77.784581279999998</v>
      </c>
      <c r="E34" s="12">
        <v>8.6032760043063661</v>
      </c>
      <c r="F34" s="12">
        <f>SUM($E$2:E34)</f>
        <v>188.57245800193306</v>
      </c>
    </row>
    <row r="35" spans="1:6">
      <c r="A35" s="5">
        <v>389</v>
      </c>
      <c r="B35" s="12">
        <v>2.0694805199999999</v>
      </c>
      <c r="C35" s="31">
        <v>34</v>
      </c>
      <c r="D35" s="12">
        <f>SUM($B$2:B35)</f>
        <v>79.854061799999997</v>
      </c>
      <c r="E35" s="12">
        <v>6.8008586763786409</v>
      </c>
      <c r="F35" s="12">
        <f>SUM($E$2:E35)</f>
        <v>195.37331667831171</v>
      </c>
    </row>
    <row r="36" spans="1:6">
      <c r="A36" s="5">
        <v>66</v>
      </c>
      <c r="B36" s="12">
        <v>3.2359081540000001</v>
      </c>
      <c r="C36" s="31">
        <v>35</v>
      </c>
      <c r="D36" s="12">
        <f>SUM($B$2:B36)</f>
        <v>83.089969953999997</v>
      </c>
      <c r="E36" s="12">
        <v>11.078356540185354</v>
      </c>
      <c r="F36" s="12">
        <f>SUM($E$2:E36)</f>
        <v>206.45167321849706</v>
      </c>
    </row>
    <row r="37" spans="1:6">
      <c r="A37" s="5">
        <v>72</v>
      </c>
      <c r="B37" s="12">
        <v>2.2442588809999999</v>
      </c>
      <c r="C37" s="31">
        <v>36</v>
      </c>
      <c r="D37" s="12">
        <f>SUM($B$2:B37)</f>
        <v>85.33422883499999</v>
      </c>
      <c r="E37" s="12">
        <v>7.7478542200756531</v>
      </c>
      <c r="F37" s="12">
        <f>SUM($E$2:E37)</f>
        <v>214.19952743857272</v>
      </c>
    </row>
    <row r="38" spans="1:6">
      <c r="A38" s="5">
        <v>84</v>
      </c>
      <c r="B38" s="12">
        <v>1.356993742</v>
      </c>
      <c r="C38" s="31">
        <v>37</v>
      </c>
      <c r="D38" s="12">
        <f>SUM($B$2:B38)</f>
        <v>86.691222576999991</v>
      </c>
      <c r="E38" s="12">
        <v>4.7103977293810431</v>
      </c>
      <c r="F38" s="12">
        <f>SUM($E$2:E38)</f>
        <v>218.90992516795376</v>
      </c>
    </row>
    <row r="39" spans="1:6">
      <c r="A39" s="5">
        <v>68</v>
      </c>
      <c r="B39" s="12">
        <v>3.1315240200000001</v>
      </c>
      <c r="C39" s="31">
        <v>38</v>
      </c>
      <c r="D39" s="12">
        <f>SUM($B$2:B39)</f>
        <v>89.822746596999991</v>
      </c>
      <c r="E39" s="12">
        <v>10.916313377732036</v>
      </c>
      <c r="F39" s="12">
        <f>SUM($E$2:E39)</f>
        <v>229.82623854568578</v>
      </c>
    </row>
    <row r="40" spans="1:6">
      <c r="A40" s="5">
        <v>142</v>
      </c>
      <c r="B40" s="12">
        <v>2.8705636839999999</v>
      </c>
      <c r="C40" s="31">
        <v>39</v>
      </c>
      <c r="D40" s="12">
        <f>SUM($B$2:B40)</f>
        <v>92.693310280999995</v>
      </c>
      <c r="E40" s="12">
        <v>10.513465701771445</v>
      </c>
      <c r="F40" s="12">
        <f>SUM($E$2:E40)</f>
        <v>240.33970424745723</v>
      </c>
    </row>
    <row r="41" spans="1:6">
      <c r="A41" s="5">
        <v>416</v>
      </c>
      <c r="B41" s="12">
        <v>2.60960335</v>
      </c>
      <c r="C41" s="31">
        <v>40</v>
      </c>
      <c r="D41" s="12">
        <f>SUM($B$2:B41)</f>
        <v>95.302913630999996</v>
      </c>
      <c r="E41" s="12">
        <v>9.6366576801295061</v>
      </c>
      <c r="F41" s="12">
        <f>SUM($E$2:E41)</f>
        <v>249.97636192758674</v>
      </c>
    </row>
    <row r="42" spans="1:6">
      <c r="A42" s="5">
        <v>88</v>
      </c>
      <c r="B42" s="12">
        <v>2.1920668129999998</v>
      </c>
      <c r="C42" s="31">
        <v>41</v>
      </c>
      <c r="D42" s="12">
        <f>SUM($B$2:B42)</f>
        <v>97.494980443999992</v>
      </c>
      <c r="E42" s="12">
        <v>8.1408255324849801</v>
      </c>
      <c r="F42" s="12">
        <f>SUM($E$2:E42)</f>
        <v>258.1171874600717</v>
      </c>
    </row>
    <row r="43" spans="1:6">
      <c r="A43" s="5">
        <v>189</v>
      </c>
      <c r="B43" s="12">
        <v>2.6096033480000003</v>
      </c>
      <c r="C43" s="31">
        <v>42</v>
      </c>
      <c r="D43" s="12">
        <f>SUM($B$2:B43)</f>
        <v>100.104583792</v>
      </c>
      <c r="E43" s="12">
        <v>9.7255341056914375</v>
      </c>
      <c r="F43" s="12">
        <f>SUM($E$2:E43)</f>
        <v>267.84272156576316</v>
      </c>
    </row>
    <row r="44" spans="1:6">
      <c r="A44" s="5">
        <v>103</v>
      </c>
      <c r="B44" s="12">
        <v>3.6534446900000002</v>
      </c>
      <c r="C44" s="31">
        <v>43</v>
      </c>
      <c r="D44" s="12">
        <f>SUM($B$2:B44)</f>
        <v>103.758028482</v>
      </c>
      <c r="E44" s="12">
        <v>13.707211694978344</v>
      </c>
      <c r="F44" s="12">
        <f>SUM($E$2:E44)</f>
        <v>281.54993326074151</v>
      </c>
    </row>
    <row r="45" spans="1:6">
      <c r="A45" s="5">
        <v>394</v>
      </c>
      <c r="B45" s="12">
        <v>2.9777777780000001</v>
      </c>
      <c r="C45" s="31">
        <v>44</v>
      </c>
      <c r="D45" s="12">
        <f>SUM($B$2:B45)</f>
        <v>106.73580626</v>
      </c>
      <c r="E45" s="12">
        <v>11.531582872153271</v>
      </c>
      <c r="F45" s="12">
        <f>SUM($E$2:E45)</f>
        <v>293.08151613289476</v>
      </c>
    </row>
    <row r="46" spans="1:6">
      <c r="A46" s="5">
        <v>415</v>
      </c>
      <c r="B46" s="12">
        <v>1.409185809</v>
      </c>
      <c r="C46" s="31">
        <v>45</v>
      </c>
      <c r="D46" s="12">
        <f>SUM($B$2:B46)</f>
        <v>108.144992069</v>
      </c>
      <c r="E46" s="12">
        <v>5.4932026393252142</v>
      </c>
      <c r="F46" s="12">
        <f>SUM($E$2:E46)</f>
        <v>298.57471877221997</v>
      </c>
    </row>
    <row r="47" spans="1:6">
      <c r="A47" s="5">
        <v>62</v>
      </c>
      <c r="B47" s="12">
        <v>2.974947819</v>
      </c>
      <c r="C47" s="31">
        <v>46</v>
      </c>
      <c r="D47" s="12">
        <f>SUM($B$2:B47)</f>
        <v>111.11993988799999</v>
      </c>
      <c r="E47" s="12">
        <v>11.762089165126588</v>
      </c>
      <c r="F47" s="12">
        <f>SUM($E$2:E47)</f>
        <v>310.33680793734658</v>
      </c>
    </row>
    <row r="48" spans="1:6">
      <c r="A48" s="5">
        <v>58</v>
      </c>
      <c r="B48" s="12">
        <v>1.878914411</v>
      </c>
      <c r="C48" s="31">
        <v>47</v>
      </c>
      <c r="D48" s="12">
        <f>SUM($B$2:B48)</f>
        <v>112.99885429899999</v>
      </c>
      <c r="E48" s="12">
        <v>7.5132839037262285</v>
      </c>
      <c r="F48" s="12">
        <f>SUM($E$2:E48)</f>
        <v>317.85009184107281</v>
      </c>
    </row>
    <row r="49" spans="1:6">
      <c r="A49" s="5">
        <v>399</v>
      </c>
      <c r="B49" s="12">
        <v>3.1837160860000004</v>
      </c>
      <c r="C49" s="31">
        <v>48</v>
      </c>
      <c r="D49" s="12">
        <f>SUM($B$2:B49)</f>
        <v>116.18257038499999</v>
      </c>
      <c r="E49" s="12">
        <v>12.733952912279332</v>
      </c>
      <c r="F49" s="12">
        <f>SUM($E$2:E49)</f>
        <v>330.58404475335215</v>
      </c>
    </row>
    <row r="50" spans="1:6">
      <c r="A50" s="5">
        <v>60</v>
      </c>
      <c r="B50" s="12">
        <v>3.0271398860000001</v>
      </c>
      <c r="C50" s="31">
        <v>49</v>
      </c>
      <c r="D50" s="12">
        <f>SUM($B$2:B50)</f>
        <v>119.20971027099999</v>
      </c>
      <c r="E50" s="12">
        <v>12.279812228459299</v>
      </c>
      <c r="F50" s="12">
        <f>SUM($E$2:E50)</f>
        <v>342.86385698181147</v>
      </c>
    </row>
    <row r="51" spans="1:6">
      <c r="A51" s="5">
        <v>56</v>
      </c>
      <c r="B51" s="12">
        <v>2.3486430139999999</v>
      </c>
      <c r="C51" s="31">
        <v>50</v>
      </c>
      <c r="D51" s="12">
        <f>SUM($B$2:B51)</f>
        <v>121.558353285</v>
      </c>
      <c r="E51" s="12">
        <v>9.877334433293635</v>
      </c>
      <c r="F51" s="12">
        <f>SUM($E$2:E51)</f>
        <v>352.74119141510511</v>
      </c>
    </row>
    <row r="52" spans="1:6">
      <c r="A52" s="5">
        <v>63</v>
      </c>
      <c r="B52" s="12">
        <v>2.3486430149999999</v>
      </c>
      <c r="C52" s="31">
        <v>51</v>
      </c>
      <c r="D52" s="12">
        <f>SUM($B$2:B52)</f>
        <v>123.90699629999999</v>
      </c>
      <c r="E52" s="12">
        <v>9.9094640748470901</v>
      </c>
      <c r="F52" s="12">
        <f>SUM($E$2:E52)</f>
        <v>362.65065548995221</v>
      </c>
    </row>
    <row r="53" spans="1:6">
      <c r="A53" s="5">
        <v>99</v>
      </c>
      <c r="B53" s="12">
        <v>2.766179551</v>
      </c>
      <c r="C53" s="31">
        <v>52</v>
      </c>
      <c r="D53" s="12">
        <f>SUM($B$2:B53)</f>
        <v>126.67317585099998</v>
      </c>
      <c r="E53" s="12">
        <v>11.70752129806236</v>
      </c>
      <c r="F53" s="12">
        <f>SUM($E$2:E53)</f>
        <v>374.35817678801459</v>
      </c>
    </row>
    <row r="54" spans="1:6">
      <c r="A54" s="5">
        <v>54</v>
      </c>
      <c r="B54" s="12">
        <v>1.56576201</v>
      </c>
      <c r="C54" s="31">
        <v>53</v>
      </c>
      <c r="D54" s="12">
        <f>SUM($B$2:B54)</f>
        <v>128.23893786099998</v>
      </c>
      <c r="E54" s="12">
        <v>6.6640885456171892</v>
      </c>
      <c r="F54" s="12">
        <f>SUM($E$2:E54)</f>
        <v>381.02226533363176</v>
      </c>
    </row>
    <row r="55" spans="1:6">
      <c r="A55" s="5">
        <v>94</v>
      </c>
      <c r="B55" s="12">
        <v>2.974947819</v>
      </c>
      <c r="C55" s="31">
        <v>54</v>
      </c>
      <c r="D55" s="12">
        <f>SUM($B$2:B55)</f>
        <v>131.21388567999998</v>
      </c>
      <c r="E55" s="12">
        <v>12.790388759533315</v>
      </c>
      <c r="F55" s="12">
        <f>SUM($E$2:E55)</f>
        <v>393.81265409316507</v>
      </c>
    </row>
    <row r="56" spans="1:6">
      <c r="A56" s="5">
        <v>79</v>
      </c>
      <c r="B56" s="12">
        <v>3.3402922859999999</v>
      </c>
      <c r="C56" s="31">
        <v>55</v>
      </c>
      <c r="D56" s="12">
        <f>SUM($B$2:B56)</f>
        <v>134.55417796599997</v>
      </c>
      <c r="E56" s="12">
        <v>14.55207940979137</v>
      </c>
      <c r="F56" s="12">
        <f>SUM($E$2:E56)</f>
        <v>408.36473350295643</v>
      </c>
    </row>
    <row r="57" spans="1:6">
      <c r="A57" s="5">
        <v>74</v>
      </c>
      <c r="B57" s="12">
        <v>1.409185809</v>
      </c>
      <c r="C57" s="31">
        <v>56</v>
      </c>
      <c r="D57" s="12">
        <f>SUM($B$2:B57)</f>
        <v>135.96336377499998</v>
      </c>
      <c r="E57" s="12">
        <v>6.1733679601521034</v>
      </c>
      <c r="F57" s="12">
        <f>SUM($E$2:E57)</f>
        <v>414.53810146310855</v>
      </c>
    </row>
    <row r="58" spans="1:6">
      <c r="A58" s="5">
        <v>80</v>
      </c>
      <c r="B58" s="12">
        <v>2.818371618</v>
      </c>
      <c r="C58" s="31">
        <v>57</v>
      </c>
      <c r="D58" s="12">
        <f>SUM($B$2:B58)</f>
        <v>138.78173539299996</v>
      </c>
      <c r="E58" s="12">
        <v>12.632791378438528</v>
      </c>
      <c r="F58" s="12">
        <f>SUM($E$2:E58)</f>
        <v>427.17089284154707</v>
      </c>
    </row>
    <row r="59" spans="1:6">
      <c r="A59" s="5">
        <v>107</v>
      </c>
      <c r="B59" s="12">
        <v>1.513569943</v>
      </c>
      <c r="C59" s="31">
        <v>58</v>
      </c>
      <c r="D59" s="12">
        <f>SUM($B$2:B59)</f>
        <v>140.29530533599996</v>
      </c>
      <c r="E59" s="12">
        <v>6.9417669340344954</v>
      </c>
      <c r="F59" s="12">
        <f>SUM($E$2:E59)</f>
        <v>434.11265977558156</v>
      </c>
    </row>
    <row r="60" spans="1:6">
      <c r="A60" s="5">
        <v>302</v>
      </c>
      <c r="B60" s="12">
        <v>2.2964509469999999</v>
      </c>
      <c r="C60" s="31">
        <v>59</v>
      </c>
      <c r="D60" s="12">
        <f>SUM($B$2:B60)</f>
        <v>142.59175628299997</v>
      </c>
      <c r="E60" s="12">
        <v>10.629013486916646</v>
      </c>
      <c r="F60" s="12">
        <f>SUM($E$2:E60)</f>
        <v>444.74167326249818</v>
      </c>
    </row>
    <row r="61" spans="1:6">
      <c r="A61" s="5">
        <v>92</v>
      </c>
      <c r="B61" s="12">
        <v>1.461377876</v>
      </c>
      <c r="C61" s="31">
        <v>60</v>
      </c>
      <c r="D61" s="12">
        <f>SUM($B$2:B61)</f>
        <v>144.05313415899997</v>
      </c>
      <c r="E61" s="12">
        <v>6.8729797803089472</v>
      </c>
      <c r="F61" s="12">
        <f>SUM($E$2:E61)</f>
        <v>451.61465304280711</v>
      </c>
    </row>
    <row r="62" spans="1:6">
      <c r="A62" s="5">
        <v>282</v>
      </c>
      <c r="B62" s="12">
        <v>1.461377876</v>
      </c>
      <c r="C62" s="31">
        <v>61</v>
      </c>
      <c r="D62" s="12">
        <f>SUM($B$2:B62)</f>
        <v>145.51451203499997</v>
      </c>
      <c r="E62" s="12">
        <v>7.0690278853427753</v>
      </c>
      <c r="F62" s="12">
        <f>SUM($E$2:E62)</f>
        <v>458.6836809281499</v>
      </c>
    </row>
    <row r="63" spans="1:6">
      <c r="A63" s="5">
        <v>77</v>
      </c>
      <c r="B63" s="12">
        <v>2.766179551</v>
      </c>
      <c r="C63" s="31">
        <v>62</v>
      </c>
      <c r="D63" s="12">
        <f>SUM($B$2:B63)</f>
        <v>148.28069158599996</v>
      </c>
      <c r="E63" s="12">
        <v>13.400973086197974</v>
      </c>
      <c r="F63" s="12">
        <f>SUM($E$2:E63)</f>
        <v>472.08465401434785</v>
      </c>
    </row>
    <row r="64" spans="1:6">
      <c r="A64" s="5">
        <v>265</v>
      </c>
      <c r="B64" s="12">
        <v>3.6012526230000002</v>
      </c>
      <c r="C64" s="31">
        <v>63</v>
      </c>
      <c r="D64" s="12">
        <f>SUM($B$2:B64)</f>
        <v>151.88194420899995</v>
      </c>
      <c r="E64" s="12">
        <v>17.455511015956617</v>
      </c>
      <c r="F64" s="12">
        <f>SUM($E$2:E64)</f>
        <v>489.54016503030448</v>
      </c>
    </row>
    <row r="65" spans="1:6">
      <c r="A65" s="5">
        <v>155</v>
      </c>
      <c r="B65" s="12">
        <v>3.079331952</v>
      </c>
      <c r="C65" s="31">
        <v>64</v>
      </c>
      <c r="D65" s="12">
        <f>SUM($B$2:B65)</f>
        <v>154.96127616099994</v>
      </c>
      <c r="E65" s="12">
        <v>15.108484699615248</v>
      </c>
      <c r="F65" s="12">
        <f>SUM($E$2:E65)</f>
        <v>504.64864972991973</v>
      </c>
    </row>
    <row r="66" spans="1:6">
      <c r="A66" s="5">
        <v>343</v>
      </c>
      <c r="B66" s="12">
        <v>2.661795417</v>
      </c>
      <c r="C66" s="31">
        <v>65</v>
      </c>
      <c r="D66" s="12">
        <f>SUM($B$2:B66)</f>
        <v>157.62307157799995</v>
      </c>
      <c r="E66" s="12">
        <v>13.617511373728757</v>
      </c>
      <c r="F66" s="12">
        <f>SUM($E$2:E66)</f>
        <v>518.26616110364853</v>
      </c>
    </row>
    <row r="67" spans="1:6">
      <c r="A67" s="5">
        <v>191</v>
      </c>
      <c r="B67" s="12">
        <v>3.0271398860000001</v>
      </c>
      <c r="C67" s="31">
        <v>66</v>
      </c>
      <c r="D67" s="12">
        <f>SUM($B$2:B67)</f>
        <v>160.65021146399994</v>
      </c>
      <c r="E67" s="12">
        <v>15.594155817413153</v>
      </c>
      <c r="F67" s="12">
        <f>SUM($E$2:E67)</f>
        <v>533.86031692106167</v>
      </c>
    </row>
    <row r="68" spans="1:6">
      <c r="A68" s="5">
        <v>420</v>
      </c>
      <c r="B68" s="12">
        <v>3.2359081540000001</v>
      </c>
      <c r="C68" s="31">
        <v>67</v>
      </c>
      <c r="D68" s="12">
        <f>SUM($B$2:B68)</f>
        <v>163.88611961799992</v>
      </c>
      <c r="E68" s="12">
        <v>16.832692921385458</v>
      </c>
      <c r="F68" s="12">
        <f>SUM($E$2:E68)</f>
        <v>550.69300984244717</v>
      </c>
    </row>
    <row r="69" spans="1:6">
      <c r="A69" s="5">
        <v>356</v>
      </c>
      <c r="B69" s="12">
        <v>1.8267223440000002</v>
      </c>
      <c r="C69" s="31">
        <v>68</v>
      </c>
      <c r="D69" s="12">
        <f>SUM($B$2:B69)</f>
        <v>165.71284196199991</v>
      </c>
      <c r="E69" s="12">
        <v>9.6841623602554794</v>
      </c>
      <c r="F69" s="12">
        <f>SUM($E$2:E69)</f>
        <v>560.3771722027027</v>
      </c>
    </row>
    <row r="70" spans="1:6">
      <c r="A70" s="5">
        <v>61</v>
      </c>
      <c r="B70" s="12">
        <v>2.766179551</v>
      </c>
      <c r="C70" s="31">
        <v>69</v>
      </c>
      <c r="D70" s="12">
        <f>SUM($B$2:B70)</f>
        <v>168.47902151299991</v>
      </c>
      <c r="E70" s="12">
        <v>14.800306766644667</v>
      </c>
      <c r="F70" s="12">
        <f>SUM($E$2:E70)</f>
        <v>575.17747896934736</v>
      </c>
    </row>
    <row r="71" spans="1:6">
      <c r="A71" s="5">
        <v>93</v>
      </c>
      <c r="B71" s="12">
        <v>3.0793319530000001</v>
      </c>
      <c r="C71" s="31">
        <v>70</v>
      </c>
      <c r="D71" s="12">
        <f>SUM($B$2:B71)</f>
        <v>171.55835346599991</v>
      </c>
      <c r="E71" s="12">
        <v>16.878477820118597</v>
      </c>
      <c r="F71" s="12">
        <f>SUM($E$2:E71)</f>
        <v>592.05595678946599</v>
      </c>
    </row>
    <row r="72" spans="1:6">
      <c r="A72" s="5">
        <v>83</v>
      </c>
      <c r="B72" s="12">
        <v>3.1315240200000001</v>
      </c>
      <c r="C72" s="31">
        <v>71</v>
      </c>
      <c r="D72" s="12">
        <f>SUM($B$2:B72)</f>
        <v>174.68987748599992</v>
      </c>
      <c r="E72" s="12">
        <v>18.058401964931548</v>
      </c>
      <c r="F72" s="12">
        <f>SUM($E$2:E72)</f>
        <v>610.11435875439759</v>
      </c>
    </row>
    <row r="73" spans="1:6">
      <c r="A73" s="5">
        <v>485</v>
      </c>
      <c r="B73" s="12">
        <v>1.56576201</v>
      </c>
      <c r="C73" s="31">
        <v>72</v>
      </c>
      <c r="D73" s="12">
        <f>SUM($B$2:B73)</f>
        <v>176.2556394959999</v>
      </c>
      <c r="E73" s="12">
        <v>9.0701171362439332</v>
      </c>
      <c r="F73" s="12">
        <f>SUM($E$2:E73)</f>
        <v>619.18447589064147</v>
      </c>
    </row>
    <row r="74" spans="1:6">
      <c r="A74" s="5">
        <v>169</v>
      </c>
      <c r="B74" s="12">
        <v>2.453027149</v>
      </c>
      <c r="C74" s="31">
        <v>73</v>
      </c>
      <c r="D74" s="12">
        <f>SUM($B$2:B74)</f>
        <v>178.70866664499991</v>
      </c>
      <c r="E74" s="12">
        <v>14.232485613682723</v>
      </c>
      <c r="F74" s="12">
        <f>SUM($E$2:E74)</f>
        <v>633.41696150432415</v>
      </c>
    </row>
    <row r="75" spans="1:6">
      <c r="A75" s="5">
        <v>206</v>
      </c>
      <c r="B75" s="12">
        <v>2.557411283</v>
      </c>
      <c r="C75" s="31">
        <v>74</v>
      </c>
      <c r="D75" s="12">
        <f>SUM($B$2:B75)</f>
        <v>181.2660779279999</v>
      </c>
      <c r="E75" s="12">
        <v>15.206958750664038</v>
      </c>
      <c r="F75" s="12">
        <f>SUM($E$2:E75)</f>
        <v>648.62392025498821</v>
      </c>
    </row>
    <row r="76" spans="1:6">
      <c r="A76" s="5">
        <v>101</v>
      </c>
      <c r="B76" s="12">
        <v>1.8789144110000002</v>
      </c>
      <c r="C76" s="31">
        <v>75</v>
      </c>
      <c r="D76" s="12">
        <f>SUM($B$2:B76)</f>
        <v>183.14499233899991</v>
      </c>
      <c r="E76" s="12">
        <v>11.204350516827787</v>
      </c>
      <c r="F76" s="12">
        <f>SUM($E$2:E76)</f>
        <v>659.82827077181605</v>
      </c>
    </row>
    <row r="77" spans="1:6">
      <c r="A77" s="5">
        <v>245</v>
      </c>
      <c r="B77" s="12">
        <v>1.461377876</v>
      </c>
      <c r="C77" s="31">
        <v>76</v>
      </c>
      <c r="D77" s="12">
        <f>SUM($B$2:B77)</f>
        <v>184.60637021499991</v>
      </c>
      <c r="E77" s="12">
        <v>8.7157949664171124</v>
      </c>
      <c r="F77" s="12">
        <f>SUM($E$2:E77)</f>
        <v>668.54406573823314</v>
      </c>
    </row>
    <row r="78" spans="1:6">
      <c r="A78" s="5">
        <v>115</v>
      </c>
      <c r="B78" s="12">
        <v>3.6534446860000003</v>
      </c>
      <c r="C78" s="31">
        <v>77</v>
      </c>
      <c r="D78" s="12">
        <f>SUM($B$2:B78)</f>
        <v>188.25981490099991</v>
      </c>
      <c r="E78" s="12">
        <v>22.515965905205917</v>
      </c>
      <c r="F78" s="12">
        <f>SUM($E$2:E78)</f>
        <v>691.06003164343906</v>
      </c>
    </row>
    <row r="79" spans="1:6">
      <c r="A79" s="5">
        <v>369</v>
      </c>
      <c r="B79" s="12">
        <v>1.7223382110000001</v>
      </c>
      <c r="C79" s="31">
        <v>78</v>
      </c>
      <c r="D79" s="12">
        <f>SUM($B$2:B79)</f>
        <v>189.98215311199991</v>
      </c>
      <c r="E79" s="12">
        <v>10.702731056362044</v>
      </c>
      <c r="F79" s="12">
        <f>SUM($E$2:E79)</f>
        <v>701.7627626998011</v>
      </c>
    </row>
    <row r="80" spans="1:6">
      <c r="A80" s="5">
        <v>478</v>
      </c>
      <c r="B80" s="12">
        <v>1.356993742</v>
      </c>
      <c r="C80" s="31">
        <v>79</v>
      </c>
      <c r="D80" s="12">
        <f>SUM($B$2:B80)</f>
        <v>191.33914685399989</v>
      </c>
      <c r="E80" s="12">
        <v>8.4403250717719533</v>
      </c>
      <c r="F80" s="12">
        <f>SUM($E$2:E80)</f>
        <v>710.20308777157311</v>
      </c>
    </row>
    <row r="81" spans="1:6">
      <c r="A81" s="5">
        <v>164</v>
      </c>
      <c r="B81" s="12">
        <v>2.2964509479999999</v>
      </c>
      <c r="C81" s="31">
        <v>80</v>
      </c>
      <c r="D81" s="12">
        <f>SUM($B$2:B81)</f>
        <v>193.63559780199989</v>
      </c>
      <c r="E81" s="12">
        <v>14.377515374776811</v>
      </c>
      <c r="F81" s="12">
        <f>SUM($E$2:E81)</f>
        <v>724.58060314634997</v>
      </c>
    </row>
    <row r="82" spans="1:6">
      <c r="A82" s="5">
        <v>393</v>
      </c>
      <c r="B82" s="12">
        <v>1.4718253969999999</v>
      </c>
      <c r="C82" s="31">
        <v>81</v>
      </c>
      <c r="D82" s="12">
        <f>SUM($B$2:B82)</f>
        <v>195.1074231989999</v>
      </c>
      <c r="E82" s="12">
        <v>9.2662795628875436</v>
      </c>
      <c r="F82" s="12">
        <f>SUM($E$2:E82)</f>
        <v>733.84688270923755</v>
      </c>
    </row>
    <row r="83" spans="1:6">
      <c r="A83" s="5">
        <v>476</v>
      </c>
      <c r="B83" s="12">
        <v>2.400835082</v>
      </c>
      <c r="C83" s="31">
        <v>82</v>
      </c>
      <c r="D83" s="12">
        <f>SUM($B$2:B83)</f>
        <v>197.50825828099988</v>
      </c>
      <c r="E83" s="12">
        <v>15.194301915246049</v>
      </c>
      <c r="F83" s="12">
        <f>SUM($E$2:E83)</f>
        <v>749.04118462448355</v>
      </c>
    </row>
    <row r="84" spans="1:6">
      <c r="A84" s="5">
        <v>154</v>
      </c>
      <c r="B84" s="12">
        <v>1.9311064780000002</v>
      </c>
      <c r="C84" s="31">
        <v>83</v>
      </c>
      <c r="D84" s="12">
        <f>SUM($B$2:B84)</f>
        <v>199.43936475899989</v>
      </c>
      <c r="E84" s="12">
        <v>12.655583796551676</v>
      </c>
      <c r="F84" s="12">
        <f>SUM($E$2:E84)</f>
        <v>761.69676842103524</v>
      </c>
    </row>
    <row r="85" spans="1:6">
      <c r="A85" s="5">
        <v>226</v>
      </c>
      <c r="B85" s="12">
        <v>1.4091858080000002</v>
      </c>
      <c r="C85" s="31">
        <v>84</v>
      </c>
      <c r="D85" s="12">
        <f>SUM($B$2:B85)</f>
        <v>200.84855056699988</v>
      </c>
      <c r="E85" s="12">
        <v>9.2392797004905987</v>
      </c>
      <c r="F85" s="12">
        <f>SUM($E$2:E85)</f>
        <v>770.9360481215258</v>
      </c>
    </row>
    <row r="86" spans="1:6">
      <c r="A86" s="5">
        <v>471</v>
      </c>
      <c r="B86" s="12">
        <v>1.9194444449999999</v>
      </c>
      <c r="C86" s="31">
        <v>85</v>
      </c>
      <c r="D86" s="12">
        <f>SUM($B$2:B86)</f>
        <v>202.76799501199989</v>
      </c>
      <c r="E86" s="12">
        <v>12.732703005040035</v>
      </c>
      <c r="F86" s="12">
        <f>SUM($E$2:E86)</f>
        <v>783.66875112656578</v>
      </c>
    </row>
    <row r="87" spans="1:6">
      <c r="A87" s="5">
        <v>168</v>
      </c>
      <c r="B87" s="12">
        <v>2.0876826799999999</v>
      </c>
      <c r="C87" s="31">
        <v>86</v>
      </c>
      <c r="D87" s="12">
        <f>SUM($B$2:B87)</f>
        <v>204.85567769199989</v>
      </c>
      <c r="E87" s="12">
        <v>14.091037878585775</v>
      </c>
      <c r="F87" s="12">
        <f>SUM($E$2:E87)</f>
        <v>797.75978900515156</v>
      </c>
    </row>
    <row r="88" spans="1:6">
      <c r="A88" s="5">
        <v>395</v>
      </c>
      <c r="B88" s="12">
        <v>2.4980519490000002</v>
      </c>
      <c r="C88" s="31">
        <v>87</v>
      </c>
      <c r="D88" s="12">
        <f>SUM($B$2:B88)</f>
        <v>207.35372964099989</v>
      </c>
      <c r="E88" s="12">
        <v>16.979035628220696</v>
      </c>
      <c r="F88" s="12">
        <f>SUM($E$2:E88)</f>
        <v>814.73882463337225</v>
      </c>
    </row>
    <row r="89" spans="1:6">
      <c r="A89" s="5">
        <v>108</v>
      </c>
      <c r="B89" s="12">
        <v>3.392484354</v>
      </c>
      <c r="C89" s="31">
        <v>88</v>
      </c>
      <c r="D89" s="12">
        <f>SUM($B$2:B89)</f>
        <v>210.74621399499989</v>
      </c>
      <c r="E89" s="12">
        <v>23.084627721618855</v>
      </c>
      <c r="F89" s="12">
        <f>SUM($E$2:E89)</f>
        <v>837.8234523549911</v>
      </c>
    </row>
    <row r="90" spans="1:6">
      <c r="A90" s="5">
        <v>477</v>
      </c>
      <c r="B90" s="12">
        <v>3.4446764220000001</v>
      </c>
      <c r="C90" s="31">
        <v>89</v>
      </c>
      <c r="D90" s="12">
        <f>SUM($B$2:B90)</f>
        <v>214.19089041699988</v>
      </c>
      <c r="E90" s="12">
        <v>23.512386588243263</v>
      </c>
      <c r="F90" s="12">
        <f>SUM($E$2:E90)</f>
        <v>861.33583894323442</v>
      </c>
    </row>
    <row r="91" spans="1:6">
      <c r="A91" s="5">
        <v>76</v>
      </c>
      <c r="B91" s="12">
        <v>2.1398747460000003</v>
      </c>
      <c r="C91" s="31">
        <v>90</v>
      </c>
      <c r="D91" s="12">
        <f>SUM($B$2:B91)</f>
        <v>216.33076516299988</v>
      </c>
      <c r="E91" s="12">
        <v>14.740458011470494</v>
      </c>
      <c r="F91" s="12">
        <f>SUM($E$2:E91)</f>
        <v>876.07629695470496</v>
      </c>
    </row>
    <row r="92" spans="1:6">
      <c r="A92" s="5">
        <v>201</v>
      </c>
      <c r="B92" s="12">
        <v>2.2964509479999999</v>
      </c>
      <c r="C92" s="31">
        <v>91</v>
      </c>
      <c r="D92" s="12">
        <f>SUM($B$2:B92)</f>
        <v>218.62721611099988</v>
      </c>
      <c r="E92" s="12">
        <v>15.844188891368443</v>
      </c>
      <c r="F92" s="12">
        <f>SUM($E$2:E92)</f>
        <v>891.92048584607335</v>
      </c>
    </row>
    <row r="93" spans="1:6">
      <c r="A93" s="5">
        <v>160</v>
      </c>
      <c r="B93" s="12">
        <v>3.1315240200000001</v>
      </c>
      <c r="C93" s="31">
        <v>92</v>
      </c>
      <c r="D93" s="12">
        <f>SUM($B$2:B93)</f>
        <v>221.75874013099988</v>
      </c>
      <c r="E93" s="12">
        <v>21.742395266418288</v>
      </c>
      <c r="F93" s="12">
        <f>SUM($E$2:E93)</f>
        <v>913.66288111249162</v>
      </c>
    </row>
    <row r="94" spans="1:6">
      <c r="A94" s="5">
        <v>304</v>
      </c>
      <c r="B94" s="12">
        <v>2.1398747469999999</v>
      </c>
      <c r="C94" s="31">
        <v>93</v>
      </c>
      <c r="D94" s="12">
        <f>SUM($B$2:B94)</f>
        <v>223.89861487799988</v>
      </c>
      <c r="E94" s="12">
        <v>14.950321192062333</v>
      </c>
      <c r="F94" s="12">
        <f>SUM($E$2:E94)</f>
        <v>928.61320230455397</v>
      </c>
    </row>
    <row r="95" spans="1:6">
      <c r="A95" s="5">
        <v>55</v>
      </c>
      <c r="B95" s="12">
        <v>1.9311064790000001</v>
      </c>
      <c r="C95" s="31">
        <v>94</v>
      </c>
      <c r="D95" s="12">
        <f>SUM($B$2:B95)</f>
        <v>225.82972135699987</v>
      </c>
      <c r="E95" s="12">
        <v>13.55730750751302</v>
      </c>
      <c r="F95" s="12">
        <f>SUM($E$2:E95)</f>
        <v>942.17050981206694</v>
      </c>
    </row>
    <row r="96" spans="1:6">
      <c r="A96" s="5">
        <v>89</v>
      </c>
      <c r="B96" s="12">
        <v>1.617954076</v>
      </c>
      <c r="C96" s="31">
        <v>95</v>
      </c>
      <c r="D96" s="12">
        <f>SUM($B$2:B96)</f>
        <v>227.44767543299986</v>
      </c>
      <c r="E96" s="12">
        <v>11.768428835239542</v>
      </c>
      <c r="F96" s="12">
        <f>SUM($E$2:E96)</f>
        <v>953.93893864730649</v>
      </c>
    </row>
    <row r="97" spans="1:6">
      <c r="A97" s="5">
        <v>429</v>
      </c>
      <c r="B97" s="12">
        <v>3.5490605560000001</v>
      </c>
      <c r="C97" s="31">
        <v>96</v>
      </c>
      <c r="D97" s="12">
        <f>SUM($B$2:B97)</f>
        <v>230.99673598899986</v>
      </c>
      <c r="E97" s="12">
        <v>25.909911934762739</v>
      </c>
      <c r="F97" s="12">
        <f>SUM($E$2:E97)</f>
        <v>979.84885058206919</v>
      </c>
    </row>
    <row r="98" spans="1:6">
      <c r="A98" s="5">
        <v>112</v>
      </c>
      <c r="B98" s="12">
        <v>2.6096033490000003</v>
      </c>
      <c r="C98" s="31">
        <v>97</v>
      </c>
      <c r="D98" s="12">
        <f>SUM($B$2:B98)</f>
        <v>233.60633933799986</v>
      </c>
      <c r="E98" s="12">
        <v>19.124223173045579</v>
      </c>
      <c r="F98" s="12">
        <f>SUM($E$2:E98)</f>
        <v>998.9730737551148</v>
      </c>
    </row>
    <row r="99" spans="1:6">
      <c r="A99" s="5">
        <v>147</v>
      </c>
      <c r="B99" s="12">
        <v>2.766179551</v>
      </c>
      <c r="C99" s="31">
        <v>98</v>
      </c>
      <c r="D99" s="12">
        <f>SUM($B$2:B99)</f>
        <v>236.37251888899985</v>
      </c>
      <c r="E99" s="12">
        <v>20.305980185266385</v>
      </c>
      <c r="F99" s="12">
        <f>SUM($E$2:E99)</f>
        <v>1019.2790539403812</v>
      </c>
    </row>
    <row r="100" spans="1:6">
      <c r="A100" s="5">
        <v>148</v>
      </c>
      <c r="B100" s="12">
        <v>2.1920668129999998</v>
      </c>
      <c r="C100" s="31">
        <v>99</v>
      </c>
      <c r="D100" s="12">
        <f>SUM($B$2:B100)</f>
        <v>238.56458570199985</v>
      </c>
      <c r="E100" s="12">
        <v>16.337016506385218</v>
      </c>
      <c r="F100" s="12">
        <f>SUM($E$2:E100)</f>
        <v>1035.6160704467663</v>
      </c>
    </row>
    <row r="101" spans="1:6">
      <c r="A101" s="5">
        <v>186</v>
      </c>
      <c r="B101" s="12">
        <v>1.8789144110000002</v>
      </c>
      <c r="C101" s="31">
        <v>100</v>
      </c>
      <c r="D101" s="12">
        <f>SUM($B$2:B101)</f>
        <v>240.44350011299986</v>
      </c>
      <c r="E101" s="12">
        <v>14.138873134177034</v>
      </c>
      <c r="F101" s="12">
        <f>SUM($E$2:E101)</f>
        <v>1049.7549435809433</v>
      </c>
    </row>
    <row r="102" spans="1:6">
      <c r="A102" s="5">
        <v>397</v>
      </c>
      <c r="B102" s="12">
        <v>2.1774531029999999</v>
      </c>
      <c r="C102" s="31">
        <v>101</v>
      </c>
      <c r="D102" s="12">
        <f>SUM($B$2:B102)</f>
        <v>242.62095321599986</v>
      </c>
      <c r="E102" s="12">
        <v>16.855816887331237</v>
      </c>
      <c r="F102" s="12">
        <f>SUM($E$2:E102)</f>
        <v>1066.6107604682745</v>
      </c>
    </row>
    <row r="103" spans="1:6">
      <c r="A103" s="5">
        <v>102</v>
      </c>
      <c r="B103" s="12">
        <v>3.392484353</v>
      </c>
      <c r="C103" s="31">
        <v>102</v>
      </c>
      <c r="D103" s="12">
        <f>SUM($B$2:B103)</f>
        <v>246.01343756899985</v>
      </c>
      <c r="E103" s="12">
        <v>26.355402455368765</v>
      </c>
      <c r="F103" s="12">
        <f>SUM($E$2:E103)</f>
        <v>1092.9661629236432</v>
      </c>
    </row>
    <row r="104" spans="1:6">
      <c r="A104" s="5">
        <v>196</v>
      </c>
      <c r="B104" s="12">
        <v>2.922755752</v>
      </c>
      <c r="C104" s="31">
        <v>103</v>
      </c>
      <c r="D104" s="12">
        <f>SUM($B$2:B104)</f>
        <v>248.93619332099985</v>
      </c>
      <c r="E104" s="12">
        <v>22.882410647933742</v>
      </c>
      <c r="F104" s="12">
        <f>SUM($E$2:E104)</f>
        <v>1115.8485735715769</v>
      </c>
    </row>
    <row r="105" spans="1:6">
      <c r="A105" s="5">
        <v>87</v>
      </c>
      <c r="B105" s="12">
        <v>1.7745302780000001</v>
      </c>
      <c r="C105" s="31">
        <v>104</v>
      </c>
      <c r="D105" s="12">
        <f>SUM($B$2:B105)</f>
        <v>250.71072359899983</v>
      </c>
      <c r="E105" s="12">
        <v>13.995226855084942</v>
      </c>
      <c r="F105" s="12">
        <f>SUM($E$2:E105)</f>
        <v>1129.8438004266618</v>
      </c>
    </row>
    <row r="106" spans="1:6">
      <c r="A106" s="5">
        <v>236</v>
      </c>
      <c r="B106" s="12">
        <v>2.400835082</v>
      </c>
      <c r="C106" s="31">
        <v>105</v>
      </c>
      <c r="D106" s="12">
        <f>SUM($B$2:B106)</f>
        <v>253.11155868099982</v>
      </c>
      <c r="E106" s="12">
        <v>18.961548814195854</v>
      </c>
      <c r="F106" s="12">
        <f>SUM($E$2:E106)</f>
        <v>1148.8053492408576</v>
      </c>
    </row>
    <row r="107" spans="1:6">
      <c r="A107" s="5">
        <v>470</v>
      </c>
      <c r="B107" s="12">
        <v>3.2227633490000001</v>
      </c>
      <c r="C107" s="31">
        <v>106</v>
      </c>
      <c r="D107" s="12">
        <f>SUM($B$2:B107)</f>
        <v>256.33432202999984</v>
      </c>
      <c r="E107" s="12">
        <v>25.991139026044898</v>
      </c>
      <c r="F107" s="12">
        <f>SUM($E$2:E107)</f>
        <v>1174.7964882669025</v>
      </c>
    </row>
    <row r="108" spans="1:6">
      <c r="A108" s="5">
        <v>313</v>
      </c>
      <c r="B108" s="12">
        <v>1.8789144110000002</v>
      </c>
      <c r="C108" s="31">
        <v>107</v>
      </c>
      <c r="D108" s="12">
        <f>SUM($B$2:B108)</f>
        <v>258.21323644099982</v>
      </c>
      <c r="E108" s="12">
        <v>15.252645216599625</v>
      </c>
      <c r="F108" s="12">
        <f>SUM($E$2:E108)</f>
        <v>1190.0491334835021</v>
      </c>
    </row>
    <row r="109" spans="1:6">
      <c r="A109" s="5">
        <v>162</v>
      </c>
      <c r="B109" s="12">
        <v>2.1920668139999999</v>
      </c>
      <c r="C109" s="31">
        <v>108</v>
      </c>
      <c r="D109" s="12">
        <f>SUM($B$2:B109)</f>
        <v>260.40530325499981</v>
      </c>
      <c r="E109" s="12">
        <v>17.81840243120714</v>
      </c>
      <c r="F109" s="12">
        <f>SUM($E$2:E109)</f>
        <v>1207.8675359147094</v>
      </c>
    </row>
    <row r="110" spans="1:6">
      <c r="A110" s="5">
        <v>208</v>
      </c>
      <c r="B110" s="12">
        <v>2.2442588809999999</v>
      </c>
      <c r="C110" s="31">
        <v>109</v>
      </c>
      <c r="D110" s="12">
        <f>SUM($B$2:B110)</f>
        <v>262.64956213599982</v>
      </c>
      <c r="E110" s="12">
        <v>18.286658027263524</v>
      </c>
      <c r="F110" s="12">
        <f>SUM($E$2:E110)</f>
        <v>1226.1541939419728</v>
      </c>
    </row>
    <row r="111" spans="1:6">
      <c r="A111" s="5">
        <v>134</v>
      </c>
      <c r="B111" s="12">
        <v>3.0271398860000001</v>
      </c>
      <c r="C111" s="31">
        <v>110</v>
      </c>
      <c r="D111" s="12">
        <f>SUM($B$2:B111)</f>
        <v>265.6767020219998</v>
      </c>
      <c r="E111" s="12">
        <v>24.937676640251809</v>
      </c>
      <c r="F111" s="12">
        <f>SUM($E$2:E111)</f>
        <v>1251.0918705822246</v>
      </c>
    </row>
    <row r="112" spans="1:6">
      <c r="A112" s="5">
        <v>417</v>
      </c>
      <c r="B112" s="12">
        <v>1.617954077</v>
      </c>
      <c r="C112" s="31">
        <v>111</v>
      </c>
      <c r="D112" s="12">
        <f>SUM($B$2:B112)</f>
        <v>267.29465609899978</v>
      </c>
      <c r="E112" s="12">
        <v>13.331527487142496</v>
      </c>
      <c r="F112" s="12">
        <f>SUM($E$2:E112)</f>
        <v>1264.4233980693671</v>
      </c>
    </row>
    <row r="113" spans="1:6">
      <c r="A113" s="5">
        <v>39</v>
      </c>
      <c r="B113" s="12">
        <v>3.1315240200000001</v>
      </c>
      <c r="C113" s="31">
        <v>112</v>
      </c>
      <c r="D113" s="12">
        <f>SUM($B$2:B113)</f>
        <v>270.42618011899975</v>
      </c>
      <c r="E113" s="12">
        <v>25.83837552442035</v>
      </c>
      <c r="F113" s="12">
        <f>SUM($E$2:E113)</f>
        <v>1290.2617735937874</v>
      </c>
    </row>
    <row r="114" spans="1:6">
      <c r="A114" s="5">
        <v>229</v>
      </c>
      <c r="B114" s="12">
        <v>2.713987484</v>
      </c>
      <c r="C114" s="31">
        <v>113</v>
      </c>
      <c r="D114" s="12">
        <f>SUM($B$2:B114)</f>
        <v>273.14016760299972</v>
      </c>
      <c r="E114" s="12">
        <v>22.567095436158532</v>
      </c>
      <c r="F114" s="12">
        <f>SUM($E$2:E114)</f>
        <v>1312.828869029946</v>
      </c>
    </row>
    <row r="115" spans="1:6">
      <c r="A115" s="5">
        <v>190</v>
      </c>
      <c r="B115" s="12">
        <v>1.7745302780000001</v>
      </c>
      <c r="C115" s="31">
        <v>114</v>
      </c>
      <c r="D115" s="12">
        <f>SUM($B$2:B115)</f>
        <v>274.91469788099971</v>
      </c>
      <c r="E115" s="12">
        <v>14.762421326133429</v>
      </c>
      <c r="F115" s="12">
        <f>SUM($E$2:E115)</f>
        <v>1327.5912903560793</v>
      </c>
    </row>
    <row r="116" spans="1:6">
      <c r="A116" s="5">
        <v>421</v>
      </c>
      <c r="B116" s="12">
        <v>1.8267223450000001</v>
      </c>
      <c r="C116" s="31">
        <v>115</v>
      </c>
      <c r="D116" s="12">
        <f>SUM($B$2:B116)</f>
        <v>276.74142022599972</v>
      </c>
      <c r="E116" s="12">
        <v>15.500576401996604</v>
      </c>
      <c r="F116" s="12">
        <f>SUM($E$2:E116)</f>
        <v>1343.0918667580759</v>
      </c>
    </row>
    <row r="117" spans="1:6">
      <c r="A117" s="5">
        <v>91</v>
      </c>
      <c r="B117" s="12">
        <v>3.027139885</v>
      </c>
      <c r="C117" s="31">
        <v>116</v>
      </c>
      <c r="D117" s="12">
        <f>SUM($B$2:B117)</f>
        <v>279.76856011099972</v>
      </c>
      <c r="E117" s="12">
        <v>26.502289803165219</v>
      </c>
      <c r="F117" s="12">
        <f>SUM($E$2:E117)</f>
        <v>1369.5941565612411</v>
      </c>
    </row>
    <row r="118" spans="1:6">
      <c r="A118" s="5">
        <v>119</v>
      </c>
      <c r="B118" s="12">
        <v>2.1398747460000003</v>
      </c>
      <c r="C118" s="31">
        <v>117</v>
      </c>
      <c r="D118" s="12">
        <f>SUM($B$2:B118)</f>
        <v>281.90843485699969</v>
      </c>
      <c r="E118" s="12">
        <v>18.739129932459914</v>
      </c>
      <c r="F118" s="12">
        <f>SUM($E$2:E118)</f>
        <v>1388.3332864937011</v>
      </c>
    </row>
    <row r="119" spans="1:6">
      <c r="A119" s="5">
        <v>371</v>
      </c>
      <c r="B119" s="12">
        <v>3.0271398860000001</v>
      </c>
      <c r="C119" s="31">
        <v>118</v>
      </c>
      <c r="D119" s="12">
        <f>SUM($B$2:B119)</f>
        <v>284.93557474299968</v>
      </c>
      <c r="E119" s="12">
        <v>26.958880954511933</v>
      </c>
      <c r="F119" s="12">
        <f>SUM($E$2:E119)</f>
        <v>1415.2921674482129</v>
      </c>
    </row>
    <row r="120" spans="1:6">
      <c r="A120" s="5">
        <v>171</v>
      </c>
      <c r="B120" s="12">
        <v>1.8789144120000001</v>
      </c>
      <c r="C120" s="31">
        <v>119</v>
      </c>
      <c r="D120" s="12">
        <f>SUM($B$2:B120)</f>
        <v>286.81448915499965</v>
      </c>
      <c r="E120" s="12">
        <v>16.890915122163957</v>
      </c>
      <c r="F120" s="12">
        <f>SUM($E$2:E120)</f>
        <v>1432.1830825703769</v>
      </c>
    </row>
    <row r="121" spans="1:6">
      <c r="A121" s="5">
        <v>106</v>
      </c>
      <c r="B121" s="12">
        <v>2.922755752</v>
      </c>
      <c r="C121" s="31">
        <v>120</v>
      </c>
      <c r="D121" s="12">
        <f>SUM($B$2:B121)</f>
        <v>289.73724490699965</v>
      </c>
      <c r="E121" s="12">
        <v>26.30731577274743</v>
      </c>
      <c r="F121" s="12">
        <f>SUM($E$2:E121)</f>
        <v>1458.4903983431243</v>
      </c>
    </row>
    <row r="122" spans="1:6">
      <c r="A122" s="5">
        <v>200</v>
      </c>
      <c r="B122" s="12">
        <v>3.4968684890000001</v>
      </c>
      <c r="C122" s="31">
        <v>121</v>
      </c>
      <c r="D122" s="12">
        <f>SUM($B$2:B122)</f>
        <v>293.23411339599966</v>
      </c>
      <c r="E122" s="12">
        <v>31.48723907842859</v>
      </c>
      <c r="F122" s="12">
        <f>SUM($E$2:E122)</f>
        <v>1489.9776374215528</v>
      </c>
    </row>
    <row r="123" spans="1:6">
      <c r="A123" s="5">
        <v>437</v>
      </c>
      <c r="B123" s="12">
        <v>2.400835082</v>
      </c>
      <c r="C123" s="31">
        <v>122</v>
      </c>
      <c r="D123" s="12">
        <f>SUM($B$2:B123)</f>
        <v>295.63494847799967</v>
      </c>
      <c r="E123" s="12">
        <v>21.688366813959295</v>
      </c>
      <c r="F123" s="12">
        <f>SUM($E$2:E123)</f>
        <v>1511.666004235512</v>
      </c>
    </row>
    <row r="124" spans="1:6">
      <c r="A124" s="5">
        <v>425</v>
      </c>
      <c r="B124" s="12">
        <v>3.6534446900000002</v>
      </c>
      <c r="C124" s="31">
        <v>123</v>
      </c>
      <c r="D124" s="12">
        <f>SUM($B$2:B124)</f>
        <v>299.28839316799969</v>
      </c>
      <c r="E124" s="12">
        <v>33.08676683492034</v>
      </c>
      <c r="F124" s="12">
        <f>SUM($E$2:E124)</f>
        <v>1544.7527710704323</v>
      </c>
    </row>
    <row r="125" spans="1:6">
      <c r="A125" s="5">
        <v>203</v>
      </c>
      <c r="B125" s="12">
        <v>3.4446764200000004</v>
      </c>
      <c r="C125" s="31">
        <v>124</v>
      </c>
      <c r="D125" s="12">
        <f>SUM($B$2:B125)</f>
        <v>302.73306958799969</v>
      </c>
      <c r="E125" s="12">
        <v>31.210693448914746</v>
      </c>
      <c r="F125" s="12">
        <f>SUM($E$2:E125)</f>
        <v>1575.9634645193471</v>
      </c>
    </row>
    <row r="126" spans="1:6">
      <c r="A126" s="5">
        <v>207</v>
      </c>
      <c r="B126" s="12">
        <v>2.661795417</v>
      </c>
      <c r="C126" s="31">
        <v>125</v>
      </c>
      <c r="D126" s="12">
        <f>SUM($B$2:B126)</f>
        <v>305.3948650049997</v>
      </c>
      <c r="E126" s="12">
        <v>24.398043551312544</v>
      </c>
      <c r="F126" s="12">
        <f>SUM($E$2:E126)</f>
        <v>1600.3615080706597</v>
      </c>
    </row>
    <row r="127" spans="1:6">
      <c r="A127" s="5">
        <v>303</v>
      </c>
      <c r="B127" s="12">
        <v>1.617954077</v>
      </c>
      <c r="C127" s="31">
        <v>126</v>
      </c>
      <c r="D127" s="12">
        <f>SUM($B$2:B127)</f>
        <v>307.01281908199968</v>
      </c>
      <c r="E127" s="12">
        <v>15.247125588561728</v>
      </c>
      <c r="F127" s="12">
        <f>SUM($E$2:E127)</f>
        <v>1615.6086336592214</v>
      </c>
    </row>
    <row r="128" spans="1:6">
      <c r="A128" s="5">
        <v>326</v>
      </c>
      <c r="B128" s="12">
        <v>1.7223382100000002</v>
      </c>
      <c r="C128" s="31">
        <v>127</v>
      </c>
      <c r="D128" s="12">
        <f>SUM($B$2:B128)</f>
        <v>308.73515729199966</v>
      </c>
      <c r="E128" s="12">
        <v>16.396155334033121</v>
      </c>
      <c r="F128" s="12">
        <f>SUM($E$2:E128)</f>
        <v>1632.0047889932546</v>
      </c>
    </row>
    <row r="129" spans="1:6">
      <c r="A129" s="5">
        <v>182</v>
      </c>
      <c r="B129" s="12">
        <v>2.8705636840000004</v>
      </c>
      <c r="C129" s="31">
        <v>128</v>
      </c>
      <c r="D129" s="12">
        <f>SUM($B$2:B129)</f>
        <v>311.60572097599965</v>
      </c>
      <c r="E129" s="12">
        <v>27.463888222790867</v>
      </c>
      <c r="F129" s="12">
        <f>SUM($E$2:E129)</f>
        <v>1659.4686772160455</v>
      </c>
    </row>
    <row r="130" spans="1:6">
      <c r="A130" s="5">
        <v>409</v>
      </c>
      <c r="B130" s="12">
        <v>1.5135699420000002</v>
      </c>
      <c r="C130" s="31">
        <v>129</v>
      </c>
      <c r="D130" s="12">
        <f>SUM($B$2:B130)</f>
        <v>313.11929091799965</v>
      </c>
      <c r="E130" s="12">
        <v>14.520439629954282</v>
      </c>
      <c r="F130" s="12">
        <f>SUM($E$2:E130)</f>
        <v>1673.9891168459999</v>
      </c>
    </row>
    <row r="131" spans="1:6">
      <c r="A131" s="5">
        <v>98</v>
      </c>
      <c r="B131" s="12">
        <v>2.6617954159999999</v>
      </c>
      <c r="C131" s="31">
        <v>130</v>
      </c>
      <c r="D131" s="12">
        <f>SUM($B$2:B131)</f>
        <v>315.78108633399967</v>
      </c>
      <c r="E131" s="12">
        <v>25.537625275960938</v>
      </c>
      <c r="F131" s="12">
        <f>SUM($E$2:E131)</f>
        <v>1699.5267421219608</v>
      </c>
    </row>
    <row r="132" spans="1:6">
      <c r="A132" s="5">
        <v>166</v>
      </c>
      <c r="B132" s="12">
        <v>3.1315240190000004</v>
      </c>
      <c r="C132" s="31">
        <v>131</v>
      </c>
      <c r="D132" s="12">
        <f>SUM($B$2:B132)</f>
        <v>318.91261035299965</v>
      </c>
      <c r="E132" s="12">
        <v>30.087771737773572</v>
      </c>
      <c r="F132" s="12">
        <f>SUM($E$2:E132)</f>
        <v>1729.6145138597344</v>
      </c>
    </row>
    <row r="133" spans="1:6">
      <c r="A133" s="5">
        <v>170</v>
      </c>
      <c r="B133" s="12">
        <v>2.400835082</v>
      </c>
      <c r="C133" s="31">
        <v>132</v>
      </c>
      <c r="D133" s="12">
        <f>SUM($B$2:B133)</f>
        <v>321.31344543499966</v>
      </c>
      <c r="E133" s="12">
        <v>23.323579590004694</v>
      </c>
      <c r="F133" s="12">
        <f>SUM($E$2:E133)</f>
        <v>1752.9380934497392</v>
      </c>
    </row>
    <row r="134" spans="1:6">
      <c r="A134" s="5">
        <v>105</v>
      </c>
      <c r="B134" s="12">
        <v>2.922755752</v>
      </c>
      <c r="C134" s="31">
        <v>133</v>
      </c>
      <c r="D134" s="12">
        <f>SUM($B$2:B134)</f>
        <v>324.23620118699966</v>
      </c>
      <c r="E134" s="12">
        <v>28.515923329918124</v>
      </c>
      <c r="F134" s="12">
        <f>SUM($E$2:E134)</f>
        <v>1781.4540167796574</v>
      </c>
    </row>
    <row r="135" spans="1:6">
      <c r="A135" s="5">
        <v>157</v>
      </c>
      <c r="B135" s="12">
        <v>3.1315240200000001</v>
      </c>
      <c r="C135" s="31">
        <v>134</v>
      </c>
      <c r="D135" s="12">
        <f>SUM($B$2:B135)</f>
        <v>327.36772520699964</v>
      </c>
      <c r="E135" s="12">
        <v>30.567620320457312</v>
      </c>
      <c r="F135" s="12">
        <f>SUM($E$2:E135)</f>
        <v>1812.0216371001147</v>
      </c>
    </row>
    <row r="136" spans="1:6">
      <c r="A136" s="5">
        <v>78</v>
      </c>
      <c r="B136" s="12">
        <v>3.1837160860000004</v>
      </c>
      <c r="C136" s="31">
        <v>135</v>
      </c>
      <c r="D136" s="12">
        <f>SUM($B$2:B136)</f>
        <v>330.55144129299964</v>
      </c>
      <c r="E136" s="12">
        <v>31.307750706501245</v>
      </c>
      <c r="F136" s="12">
        <f>SUM($E$2:E136)</f>
        <v>1843.3293878066161</v>
      </c>
    </row>
    <row r="137" spans="1:6">
      <c r="A137" s="5">
        <v>199</v>
      </c>
      <c r="B137" s="12">
        <v>1.513569943</v>
      </c>
      <c r="C137" s="31">
        <v>136</v>
      </c>
      <c r="D137" s="12">
        <f>SUM($B$2:B137)</f>
        <v>332.06501123599963</v>
      </c>
      <c r="E137" s="12">
        <v>14.93496777047991</v>
      </c>
      <c r="F137" s="12">
        <f>SUM($E$2:E137)</f>
        <v>1858.264355577096</v>
      </c>
    </row>
    <row r="138" spans="1:6">
      <c r="A138" s="5">
        <v>474</v>
      </c>
      <c r="B138" s="12">
        <v>2.3630952390000002</v>
      </c>
      <c r="C138" s="31">
        <v>137</v>
      </c>
      <c r="D138" s="12">
        <f>SUM($B$2:B138)</f>
        <v>334.42810647499965</v>
      </c>
      <c r="E138" s="12">
        <v>23.439694643748531</v>
      </c>
      <c r="F138" s="12">
        <f>SUM($E$2:E138)</f>
        <v>1881.7040502208445</v>
      </c>
    </row>
    <row r="139" spans="1:6">
      <c r="A139" s="5">
        <v>145</v>
      </c>
      <c r="B139" s="12">
        <v>1.9832985460000001</v>
      </c>
      <c r="C139" s="31">
        <v>138</v>
      </c>
      <c r="D139" s="12">
        <f>SUM($B$2:B139)</f>
        <v>336.41140502099967</v>
      </c>
      <c r="E139" s="12">
        <v>19.699004933276868</v>
      </c>
      <c r="F139" s="12">
        <f>SUM($E$2:E139)</f>
        <v>1901.4030551541214</v>
      </c>
    </row>
    <row r="140" spans="1:6">
      <c r="A140" s="5">
        <v>114</v>
      </c>
      <c r="B140" s="12">
        <v>3.4968684880000001</v>
      </c>
      <c r="C140" s="31">
        <v>139</v>
      </c>
      <c r="D140" s="12">
        <f>SUM($B$2:B140)</f>
        <v>339.90827350899968</v>
      </c>
      <c r="E140" s="12">
        <v>34.782281799253447</v>
      </c>
      <c r="F140" s="12">
        <f>SUM($E$2:E140)</f>
        <v>1936.1853369533749</v>
      </c>
    </row>
    <row r="141" spans="1:6">
      <c r="A141" s="5">
        <v>205</v>
      </c>
      <c r="B141" s="12">
        <v>1.461377876</v>
      </c>
      <c r="C141" s="31">
        <v>140</v>
      </c>
      <c r="D141" s="12">
        <f>SUM($B$2:B141)</f>
        <v>341.36965138499966</v>
      </c>
      <c r="E141" s="12">
        <v>14.538998293627866</v>
      </c>
      <c r="F141" s="12">
        <f>SUM($E$2:E141)</f>
        <v>1950.7243352470027</v>
      </c>
    </row>
    <row r="142" spans="1:6">
      <c r="A142" s="5">
        <v>173</v>
      </c>
      <c r="B142" s="12">
        <v>1.409185809</v>
      </c>
      <c r="C142" s="31">
        <v>141</v>
      </c>
      <c r="D142" s="12">
        <f>SUM($B$2:B142)</f>
        <v>342.77883719399966</v>
      </c>
      <c r="E142" s="12">
        <v>14.12492451590381</v>
      </c>
      <c r="F142" s="12">
        <f>SUM($E$2:E142)</f>
        <v>1964.8492597629065</v>
      </c>
    </row>
    <row r="143" spans="1:6">
      <c r="A143" s="5">
        <v>125</v>
      </c>
      <c r="B143" s="12">
        <v>3.6012526200000003</v>
      </c>
      <c r="C143" s="31">
        <v>142</v>
      </c>
      <c r="D143" s="12">
        <f>SUM($B$2:B143)</f>
        <v>346.38008981399969</v>
      </c>
      <c r="E143" s="12">
        <v>36.237407974790784</v>
      </c>
      <c r="F143" s="12">
        <f>SUM($E$2:E143)</f>
        <v>2001.0866677376973</v>
      </c>
    </row>
    <row r="144" spans="1:6">
      <c r="A144" s="5">
        <v>172</v>
      </c>
      <c r="B144" s="12">
        <v>2.6096033490000003</v>
      </c>
      <c r="C144" s="31">
        <v>143</v>
      </c>
      <c r="D144" s="12">
        <f>SUM($B$2:B144)</f>
        <v>348.98969316299969</v>
      </c>
      <c r="E144" s="12">
        <v>26.343272111347563</v>
      </c>
      <c r="F144" s="12">
        <f>SUM($E$2:E144)</f>
        <v>2027.4299398490448</v>
      </c>
    </row>
    <row r="145" spans="1:6">
      <c r="A145" s="5">
        <v>198</v>
      </c>
      <c r="B145" s="12">
        <v>1.8789144120000001</v>
      </c>
      <c r="C145" s="31">
        <v>144</v>
      </c>
      <c r="D145" s="12">
        <f>SUM($B$2:B145)</f>
        <v>350.86860757499966</v>
      </c>
      <c r="E145" s="12">
        <v>19.227855177834126</v>
      </c>
      <c r="F145" s="12">
        <f>SUM($E$2:E145)</f>
        <v>2046.6577950268788</v>
      </c>
    </row>
    <row r="146" spans="1:6">
      <c r="A146" s="5">
        <v>407</v>
      </c>
      <c r="B146" s="12">
        <v>2.2442588809999999</v>
      </c>
      <c r="C146" s="31">
        <v>145</v>
      </c>
      <c r="D146" s="12">
        <f>SUM($B$2:B146)</f>
        <v>353.11286645599967</v>
      </c>
      <c r="E146" s="12">
        <v>23.098149503796567</v>
      </c>
      <c r="F146" s="12">
        <f>SUM($E$2:E146)</f>
        <v>2069.7559445306756</v>
      </c>
    </row>
    <row r="147" spans="1:6">
      <c r="A147" s="5">
        <v>113</v>
      </c>
      <c r="B147" s="12">
        <v>1.4091858080000002</v>
      </c>
      <c r="C147" s="31">
        <v>146</v>
      </c>
      <c r="D147" s="12">
        <f>SUM($B$2:B147)</f>
        <v>354.52205226399968</v>
      </c>
      <c r="E147" s="12">
        <v>14.514850516452965</v>
      </c>
      <c r="F147" s="12">
        <f>SUM($E$2:E147)</f>
        <v>2084.2707950471286</v>
      </c>
    </row>
    <row r="148" spans="1:6">
      <c r="A148" s="5">
        <v>273</v>
      </c>
      <c r="B148" s="12">
        <v>2.661795417</v>
      </c>
      <c r="C148" s="31">
        <v>147</v>
      </c>
      <c r="D148" s="12">
        <f>SUM($B$2:B148)</f>
        <v>357.18384768099969</v>
      </c>
      <c r="E148" s="12">
        <v>27.488145094320501</v>
      </c>
      <c r="F148" s="12">
        <f>SUM($E$2:E148)</f>
        <v>2111.7589401414489</v>
      </c>
    </row>
    <row r="149" spans="1:6">
      <c r="A149" s="5">
        <v>159</v>
      </c>
      <c r="B149" s="12">
        <v>1.7223382110000001</v>
      </c>
      <c r="C149" s="31">
        <v>148</v>
      </c>
      <c r="D149" s="12">
        <f>SUM($B$2:B149)</f>
        <v>358.90618589199971</v>
      </c>
      <c r="E149" s="12">
        <v>18.233125843700385</v>
      </c>
      <c r="F149" s="12">
        <f>SUM($E$2:E149)</f>
        <v>2129.9920659851491</v>
      </c>
    </row>
    <row r="150" spans="1:6">
      <c r="A150" s="5">
        <v>210</v>
      </c>
      <c r="B150" s="12">
        <v>1.304801675</v>
      </c>
      <c r="C150" s="31">
        <v>149</v>
      </c>
      <c r="D150" s="12">
        <f>SUM($B$2:B150)</f>
        <v>360.21098756699973</v>
      </c>
      <c r="E150" s="12">
        <v>13.924728179819615</v>
      </c>
      <c r="F150" s="12">
        <f>SUM($E$2:E150)</f>
        <v>2143.9167941649689</v>
      </c>
    </row>
    <row r="151" spans="1:6">
      <c r="A151" s="5">
        <v>183</v>
      </c>
      <c r="B151" s="12">
        <v>1.9311064790000001</v>
      </c>
      <c r="C151" s="31">
        <v>150</v>
      </c>
      <c r="D151" s="12">
        <f>SUM($B$2:B151)</f>
        <v>362.14209404599973</v>
      </c>
      <c r="E151" s="12">
        <v>20.706746999586041</v>
      </c>
      <c r="F151" s="12">
        <f>SUM($E$2:E151)</f>
        <v>2164.6235411645548</v>
      </c>
    </row>
    <row r="152" spans="1:6">
      <c r="A152" s="5">
        <v>128</v>
      </c>
      <c r="B152" s="12">
        <v>3.5490605550000001</v>
      </c>
      <c r="C152" s="31">
        <v>151</v>
      </c>
      <c r="D152" s="12">
        <f>SUM($B$2:B152)</f>
        <v>365.69115460099971</v>
      </c>
      <c r="E152" s="12">
        <v>38.072437972553814</v>
      </c>
      <c r="F152" s="12">
        <f>SUM($E$2:E152)</f>
        <v>2202.6959791371087</v>
      </c>
    </row>
    <row r="153" spans="1:6">
      <c r="A153" s="5">
        <v>117</v>
      </c>
      <c r="B153" s="12">
        <v>3.3924843550000001</v>
      </c>
      <c r="C153" s="31">
        <v>152</v>
      </c>
      <c r="D153" s="12">
        <f>SUM($B$2:B153)</f>
        <v>369.08363895599973</v>
      </c>
      <c r="E153" s="12">
        <v>36.430480496098667</v>
      </c>
      <c r="F153" s="12">
        <f>SUM($E$2:E153)</f>
        <v>2239.1264596332076</v>
      </c>
    </row>
    <row r="154" spans="1:6">
      <c r="A154" s="5">
        <v>428</v>
      </c>
      <c r="B154" s="12">
        <v>1.356993742</v>
      </c>
      <c r="C154" s="31">
        <v>153</v>
      </c>
      <c r="D154" s="12">
        <f>SUM($B$2:B154)</f>
        <v>370.44063269799972</v>
      </c>
      <c r="E154" s="12">
        <v>14.580798168362561</v>
      </c>
      <c r="F154" s="12">
        <f>SUM($E$2:E154)</f>
        <v>2253.70725780157</v>
      </c>
    </row>
    <row r="155" spans="1:6">
      <c r="A155" s="5">
        <v>111</v>
      </c>
      <c r="B155" s="12">
        <v>2.4530271480000003</v>
      </c>
      <c r="C155" s="31">
        <v>154</v>
      </c>
      <c r="D155" s="12">
        <f>SUM($B$2:B155)</f>
        <v>372.89365984599971</v>
      </c>
      <c r="E155" s="12">
        <v>26.424930243713071</v>
      </c>
      <c r="F155" s="12">
        <f>SUM($E$2:E155)</f>
        <v>2280.1321880452829</v>
      </c>
    </row>
    <row r="156" spans="1:6">
      <c r="A156" s="5">
        <v>403</v>
      </c>
      <c r="B156" s="12">
        <v>2.661795417</v>
      </c>
      <c r="C156" s="31">
        <v>155</v>
      </c>
      <c r="D156" s="12">
        <f>SUM($B$2:B156)</f>
        <v>375.55545526299971</v>
      </c>
      <c r="E156" s="12">
        <v>28.980849416135847</v>
      </c>
      <c r="F156" s="12">
        <f>SUM($E$2:E156)</f>
        <v>2309.1130374614186</v>
      </c>
    </row>
    <row r="157" spans="1:6">
      <c r="A157" s="5">
        <v>43</v>
      </c>
      <c r="B157" s="12">
        <v>2.3486430129999998</v>
      </c>
      <c r="C157" s="31">
        <v>156</v>
      </c>
      <c r="D157" s="12">
        <f>SUM($B$2:B157)</f>
        <v>377.90409827599973</v>
      </c>
      <c r="E157" s="12">
        <v>25.573599754329745</v>
      </c>
      <c r="F157" s="12">
        <f>SUM($E$2:E157)</f>
        <v>2334.6866372157483</v>
      </c>
    </row>
    <row r="158" spans="1:6">
      <c r="A158" s="5">
        <v>204</v>
      </c>
      <c r="B158" s="12">
        <v>2.974947819</v>
      </c>
      <c r="C158" s="31">
        <v>157</v>
      </c>
      <c r="D158" s="12">
        <f>SUM($B$2:B158)</f>
        <v>380.87904609499975</v>
      </c>
      <c r="E158" s="12">
        <v>32.469719123239081</v>
      </c>
      <c r="F158" s="12">
        <f>SUM($E$2:E158)</f>
        <v>2367.1563563389873</v>
      </c>
    </row>
    <row r="159" spans="1:6">
      <c r="A159" s="5">
        <v>165</v>
      </c>
      <c r="B159" s="12">
        <v>3.4968684890000001</v>
      </c>
      <c r="C159" s="31">
        <v>158</v>
      </c>
      <c r="D159" s="12">
        <f>SUM($B$2:B159)</f>
        <v>384.37591458399976</v>
      </c>
      <c r="E159" s="12">
        <v>38.167686598864506</v>
      </c>
      <c r="F159" s="12">
        <f>SUM($E$2:E159)</f>
        <v>2405.3240429378516</v>
      </c>
    </row>
    <row r="160" spans="1:6">
      <c r="A160" s="5">
        <v>327</v>
      </c>
      <c r="B160" s="12">
        <v>2.0876826790000003</v>
      </c>
      <c r="C160" s="31">
        <v>159</v>
      </c>
      <c r="D160" s="12">
        <f>SUM($B$2:B160)</f>
        <v>386.46359726299977</v>
      </c>
      <c r="E160" s="12">
        <v>22.936901924851004</v>
      </c>
      <c r="F160" s="12">
        <f>SUM($E$2:E160)</f>
        <v>2428.2609448627027</v>
      </c>
    </row>
    <row r="161" spans="1:6">
      <c r="A161" s="5">
        <v>228</v>
      </c>
      <c r="B161" s="12">
        <v>2.1398747469999999</v>
      </c>
      <c r="C161" s="31">
        <v>160</v>
      </c>
      <c r="D161" s="12">
        <f>SUM($B$2:B161)</f>
        <v>388.60347200999979</v>
      </c>
      <c r="E161" s="12">
        <v>23.799328291632719</v>
      </c>
      <c r="F161" s="12">
        <f>SUM($E$2:E161)</f>
        <v>2452.0602731543354</v>
      </c>
    </row>
    <row r="162" spans="1:6">
      <c r="A162" s="5">
        <v>149</v>
      </c>
      <c r="B162" s="12">
        <v>2.974947818</v>
      </c>
      <c r="C162" s="31">
        <v>161</v>
      </c>
      <c r="D162" s="12">
        <f>SUM($B$2:B162)</f>
        <v>391.57841982799977</v>
      </c>
      <c r="E162" s="12">
        <v>33.389083298554766</v>
      </c>
      <c r="F162" s="12">
        <f>SUM($E$2:E162)</f>
        <v>2485.4493564528902</v>
      </c>
    </row>
    <row r="163" spans="1:6">
      <c r="A163" s="5">
        <v>406</v>
      </c>
      <c r="B163" s="12">
        <v>3.1837160870000001</v>
      </c>
      <c r="C163" s="31">
        <v>162</v>
      </c>
      <c r="D163" s="12">
        <f>SUM($B$2:B163)</f>
        <v>394.76213591499976</v>
      </c>
      <c r="E163" s="12">
        <v>35.748310927478656</v>
      </c>
      <c r="F163" s="12">
        <f>SUM($E$2:E163)</f>
        <v>2521.1976673803688</v>
      </c>
    </row>
    <row r="164" spans="1:6">
      <c r="A164" s="5">
        <v>305</v>
      </c>
      <c r="B164" s="12">
        <v>1.6701461440000001</v>
      </c>
      <c r="C164" s="31">
        <v>163</v>
      </c>
      <c r="D164" s="12">
        <f>SUM($B$2:B164)</f>
        <v>396.43228205899976</v>
      </c>
      <c r="E164" s="12">
        <v>18.756033279679052</v>
      </c>
      <c r="F164" s="12">
        <f>SUM($E$2:E164)</f>
        <v>2539.9537006600476</v>
      </c>
    </row>
    <row r="165" spans="1:6">
      <c r="A165" s="5">
        <v>216</v>
      </c>
      <c r="B165" s="12">
        <v>2.1920668139999999</v>
      </c>
      <c r="C165" s="31">
        <v>164</v>
      </c>
      <c r="D165" s="12">
        <f>SUM($B$2:B165)</f>
        <v>398.62434887299975</v>
      </c>
      <c r="E165" s="12">
        <v>24.907245769647101</v>
      </c>
      <c r="F165" s="12">
        <f>SUM($E$2:E165)</f>
        <v>2564.8609464296946</v>
      </c>
    </row>
    <row r="166" spans="1:6">
      <c r="A166" s="5">
        <v>144</v>
      </c>
      <c r="B166" s="12">
        <v>2.818371618</v>
      </c>
      <c r="C166" s="31">
        <v>165</v>
      </c>
      <c r="D166" s="12">
        <f>SUM($B$2:B166)</f>
        <v>401.44272049099976</v>
      </c>
      <c r="E166" s="12">
        <v>32.146023916651188</v>
      </c>
      <c r="F166" s="12">
        <f>SUM($E$2:E166)</f>
        <v>2597.006970346346</v>
      </c>
    </row>
    <row r="167" spans="1:6">
      <c r="A167" s="5">
        <v>424</v>
      </c>
      <c r="B167" s="12">
        <v>1.461377876</v>
      </c>
      <c r="C167" s="31">
        <v>166</v>
      </c>
      <c r="D167" s="12">
        <f>SUM($B$2:B167)</f>
        <v>402.90409836699973</v>
      </c>
      <c r="E167" s="12">
        <v>16.769266724988416</v>
      </c>
      <c r="F167" s="12">
        <f>SUM($E$2:E167)</f>
        <v>2613.7762370713344</v>
      </c>
    </row>
    <row r="168" spans="1:6">
      <c r="A168" s="5">
        <v>184</v>
      </c>
      <c r="B168" s="12">
        <v>2.7661795500000004</v>
      </c>
      <c r="C168" s="31">
        <v>167</v>
      </c>
      <c r="D168" s="12">
        <f>SUM($B$2:B168)</f>
        <v>405.67027791699974</v>
      </c>
      <c r="E168" s="12">
        <v>31.948746059180863</v>
      </c>
      <c r="F168" s="12">
        <f>SUM($E$2:E168)</f>
        <v>2645.7249831305153</v>
      </c>
    </row>
    <row r="169" spans="1:6">
      <c r="A169" s="5">
        <v>267</v>
      </c>
      <c r="B169" s="12">
        <v>2.0876826799999999</v>
      </c>
      <c r="C169" s="31">
        <v>168</v>
      </c>
      <c r="D169" s="12">
        <f>SUM($B$2:B169)</f>
        <v>407.75796059699974</v>
      </c>
      <c r="E169" s="12">
        <v>24.230343693476989</v>
      </c>
      <c r="F169" s="12">
        <f>SUM($E$2:E169)</f>
        <v>2669.9553268239924</v>
      </c>
    </row>
    <row r="170" spans="1:6">
      <c r="A170" s="5">
        <v>357</v>
      </c>
      <c r="B170" s="12">
        <v>1.617954077</v>
      </c>
      <c r="C170" s="31">
        <v>169</v>
      </c>
      <c r="D170" s="12">
        <f>SUM($B$2:B170)</f>
        <v>409.37591467399972</v>
      </c>
      <c r="E170" s="12">
        <v>18.788112120712981</v>
      </c>
      <c r="F170" s="12">
        <f>SUM($E$2:E170)</f>
        <v>2688.7434389447053</v>
      </c>
    </row>
    <row r="171" spans="1:6">
      <c r="A171" s="5">
        <v>14</v>
      </c>
      <c r="B171" s="12">
        <v>2.5052192149999999</v>
      </c>
      <c r="C171" s="31">
        <v>170</v>
      </c>
      <c r="D171" s="12">
        <f>SUM($B$2:B171)</f>
        <v>411.88113388899973</v>
      </c>
      <c r="E171" s="12">
        <v>29.422511896018012</v>
      </c>
      <c r="F171" s="12">
        <f>SUM($E$2:E171)</f>
        <v>2718.1659508407233</v>
      </c>
    </row>
    <row r="172" spans="1:6">
      <c r="A172" s="5">
        <v>122</v>
      </c>
      <c r="B172" s="12">
        <v>3.183716086</v>
      </c>
      <c r="C172" s="31">
        <v>171</v>
      </c>
      <c r="D172" s="12">
        <f>SUM($B$2:B172)</f>
        <v>415.06484997499973</v>
      </c>
      <c r="E172" s="12">
        <v>37.521175635349259</v>
      </c>
      <c r="F172" s="12">
        <f>SUM($E$2:E172)</f>
        <v>2755.6871264760725</v>
      </c>
    </row>
    <row r="173" spans="1:6">
      <c r="A173" s="5">
        <v>197</v>
      </c>
      <c r="B173" s="12">
        <v>2.505219216</v>
      </c>
      <c r="C173" s="31">
        <v>172</v>
      </c>
      <c r="D173" s="12">
        <f>SUM($B$2:B173)</f>
        <v>417.57006919099973</v>
      </c>
      <c r="E173" s="12">
        <v>29.71830800131497</v>
      </c>
      <c r="F173" s="12">
        <f>SUM($E$2:E173)</f>
        <v>2785.4054344773876</v>
      </c>
    </row>
    <row r="174" spans="1:6">
      <c r="A174" s="5">
        <v>104</v>
      </c>
      <c r="B174" s="12">
        <v>2.766179551</v>
      </c>
      <c r="C174" s="31">
        <v>173</v>
      </c>
      <c r="D174" s="12">
        <f>SUM($B$2:B174)</f>
        <v>420.33624874199973</v>
      </c>
      <c r="E174" s="12">
        <v>33.062463825628505</v>
      </c>
      <c r="F174" s="12">
        <f>SUM($E$2:E174)</f>
        <v>2818.4678983030162</v>
      </c>
    </row>
    <row r="175" spans="1:6">
      <c r="A175" s="5">
        <v>161</v>
      </c>
      <c r="B175" s="12">
        <v>1.7223382110000001</v>
      </c>
      <c r="C175" s="31">
        <v>174</v>
      </c>
      <c r="D175" s="12">
        <f>SUM($B$2:B175)</f>
        <v>422.05858695299975</v>
      </c>
      <c r="E175" s="12">
        <v>20.656732911212057</v>
      </c>
      <c r="F175" s="12">
        <f>SUM($E$2:E175)</f>
        <v>2839.1246312142284</v>
      </c>
    </row>
    <row r="176" spans="1:6">
      <c r="A176" s="5">
        <v>178</v>
      </c>
      <c r="B176" s="12">
        <v>2.2964509479999999</v>
      </c>
      <c r="C176" s="31">
        <v>175</v>
      </c>
      <c r="D176" s="12">
        <f>SUM($B$2:B176)</f>
        <v>424.35503790099972</v>
      </c>
      <c r="E176" s="12">
        <v>27.605470869855143</v>
      </c>
      <c r="F176" s="12">
        <f>SUM($E$2:E176)</f>
        <v>2866.7301020840837</v>
      </c>
    </row>
    <row r="177" spans="1:6">
      <c r="A177" s="5">
        <v>85</v>
      </c>
      <c r="B177" s="12">
        <v>1.252609608</v>
      </c>
      <c r="C177" s="31">
        <v>176</v>
      </c>
      <c r="D177" s="12">
        <f>SUM($B$2:B177)</f>
        <v>425.60764750899972</v>
      </c>
      <c r="E177" s="12">
        <v>15.129430963828957</v>
      </c>
      <c r="F177" s="12">
        <f>SUM($E$2:E177)</f>
        <v>2881.8595330479125</v>
      </c>
    </row>
    <row r="178" spans="1:6">
      <c r="A178" s="5">
        <v>431</v>
      </c>
      <c r="B178" s="12">
        <v>1.513569943</v>
      </c>
      <c r="C178" s="31">
        <v>177</v>
      </c>
      <c r="D178" s="12">
        <f>SUM($B$2:B178)</f>
        <v>427.12121745199971</v>
      </c>
      <c r="E178" s="12">
        <v>18.295171609922924</v>
      </c>
      <c r="F178" s="12">
        <f>SUM($E$2:E178)</f>
        <v>2900.1547046578353</v>
      </c>
    </row>
    <row r="179" spans="1:6">
      <c r="A179" s="5">
        <v>223</v>
      </c>
      <c r="B179" s="12">
        <v>2.8183716169999999</v>
      </c>
      <c r="C179" s="31">
        <v>178</v>
      </c>
      <c r="D179" s="12">
        <f>SUM($B$2:B179)</f>
        <v>429.93958906899974</v>
      </c>
      <c r="E179" s="12">
        <v>34.488648814160669</v>
      </c>
      <c r="F179" s="12">
        <f>SUM($E$2:E179)</f>
        <v>2934.6433534719959</v>
      </c>
    </row>
    <row r="180" spans="1:6">
      <c r="A180" s="5">
        <v>209</v>
      </c>
      <c r="B180" s="12">
        <v>2.2964509479999999</v>
      </c>
      <c r="C180" s="31">
        <v>179</v>
      </c>
      <c r="D180" s="12">
        <f>SUM($B$2:B180)</f>
        <v>432.23604001699971</v>
      </c>
      <c r="E180" s="12">
        <v>28.136855619480713</v>
      </c>
      <c r="F180" s="12">
        <f>SUM($E$2:E180)</f>
        <v>2962.7802090914765</v>
      </c>
    </row>
    <row r="181" spans="1:6">
      <c r="A181" s="5">
        <v>480</v>
      </c>
      <c r="B181" s="12">
        <v>2.818371618</v>
      </c>
      <c r="C181" s="31">
        <v>180</v>
      </c>
      <c r="D181" s="12">
        <f>SUM($B$2:B181)</f>
        <v>435.05441163499972</v>
      </c>
      <c r="E181" s="12">
        <v>34.540545707266169</v>
      </c>
      <c r="F181" s="12">
        <f>SUM($E$2:E181)</f>
        <v>2997.3207547987427</v>
      </c>
    </row>
    <row r="182" spans="1:6">
      <c r="A182" s="5">
        <v>202</v>
      </c>
      <c r="B182" s="12">
        <v>3.2359081520000004</v>
      </c>
      <c r="C182" s="31">
        <v>181</v>
      </c>
      <c r="D182" s="12">
        <f>SUM($B$2:B182)</f>
        <v>438.2903197869997</v>
      </c>
      <c r="E182" s="12">
        <v>39.743096253611895</v>
      </c>
      <c r="F182" s="12">
        <f>SUM($E$2:E182)</f>
        <v>3037.0638510523545</v>
      </c>
    </row>
    <row r="183" spans="1:6">
      <c r="A183" s="5">
        <v>129</v>
      </c>
      <c r="B183" s="12">
        <v>1.6701461440000001</v>
      </c>
      <c r="C183" s="31">
        <v>182</v>
      </c>
      <c r="D183" s="12">
        <f>SUM($B$2:B183)</f>
        <v>439.9604659309997</v>
      </c>
      <c r="E183" s="12">
        <v>20.573249818146397</v>
      </c>
      <c r="F183" s="12">
        <f>SUM($E$2:E183)</f>
        <v>3057.6371008705009</v>
      </c>
    </row>
    <row r="184" spans="1:6">
      <c r="A184" s="5">
        <v>158</v>
      </c>
      <c r="B184" s="12">
        <v>2.818371618</v>
      </c>
      <c r="C184" s="31">
        <v>183</v>
      </c>
      <c r="D184" s="12">
        <f>SUM($B$2:B184)</f>
        <v>442.77883754899972</v>
      </c>
      <c r="E184" s="12">
        <v>34.743787887775817</v>
      </c>
      <c r="F184" s="12">
        <f>SUM($E$2:E184)</f>
        <v>3092.3808887582768</v>
      </c>
    </row>
    <row r="185" spans="1:6">
      <c r="A185" s="5">
        <v>124</v>
      </c>
      <c r="B185" s="12">
        <v>3.0793319520000004</v>
      </c>
      <c r="C185" s="31">
        <v>184</v>
      </c>
      <c r="D185" s="12">
        <f>SUM($B$2:B185)</f>
        <v>445.85816950099974</v>
      </c>
      <c r="E185" s="12">
        <v>38.033337489121941</v>
      </c>
      <c r="F185" s="12">
        <f>SUM($E$2:E185)</f>
        <v>3130.4142262473988</v>
      </c>
    </row>
    <row r="186" spans="1:6">
      <c r="A186" s="5">
        <v>185</v>
      </c>
      <c r="B186" s="12">
        <v>1.9832985460000001</v>
      </c>
      <c r="C186" s="31">
        <v>185</v>
      </c>
      <c r="D186" s="12">
        <f>SUM($B$2:B186)</f>
        <v>447.84146804699975</v>
      </c>
      <c r="E186" s="12">
        <v>24.518299121715955</v>
      </c>
      <c r="F186" s="12">
        <f>SUM($E$2:E186)</f>
        <v>3154.932525369115</v>
      </c>
    </row>
    <row r="187" spans="1:6">
      <c r="A187" s="5">
        <v>396</v>
      </c>
      <c r="B187" s="12">
        <v>2.5203823959999996</v>
      </c>
      <c r="C187" s="31">
        <v>186</v>
      </c>
      <c r="D187" s="12">
        <f>SUM($B$2:B187)</f>
        <v>450.36185044299975</v>
      </c>
      <c r="E187" s="12">
        <v>31.183662512349837</v>
      </c>
      <c r="F187" s="12">
        <f>SUM($E$2:E187)</f>
        <v>3186.1161878814646</v>
      </c>
    </row>
    <row r="188" spans="1:6">
      <c r="A188" s="5">
        <v>176</v>
      </c>
      <c r="B188" s="12">
        <v>1.5657620090000002</v>
      </c>
      <c r="C188" s="31">
        <v>187</v>
      </c>
      <c r="D188" s="12">
        <f>SUM($B$2:B188)</f>
        <v>451.92761245199978</v>
      </c>
      <c r="E188" s="12">
        <v>19.384520490696957</v>
      </c>
      <c r="F188" s="12">
        <f>SUM($E$2:E188)</f>
        <v>3205.5007083721616</v>
      </c>
    </row>
    <row r="189" spans="1:6">
      <c r="A189" s="5">
        <v>41</v>
      </c>
      <c r="B189" s="12">
        <v>2.4339705140000003</v>
      </c>
      <c r="C189" s="31">
        <v>188</v>
      </c>
      <c r="D189" s="12">
        <f>SUM($B$2:B189)</f>
        <v>454.36158296599979</v>
      </c>
      <c r="E189" s="12">
        <v>30.197324962677399</v>
      </c>
      <c r="F189" s="12">
        <f>SUM($E$2:E189)</f>
        <v>3235.6980333348392</v>
      </c>
    </row>
    <row r="190" spans="1:6">
      <c r="A190" s="5">
        <v>136</v>
      </c>
      <c r="B190" s="12">
        <v>1.56576201</v>
      </c>
      <c r="C190" s="31">
        <v>189</v>
      </c>
      <c r="D190" s="12">
        <f>SUM($B$2:B190)</f>
        <v>455.9273449759998</v>
      </c>
      <c r="E190" s="12">
        <v>19.451162431485994</v>
      </c>
      <c r="F190" s="12">
        <f>SUM($E$2:E190)</f>
        <v>3255.1491957663252</v>
      </c>
    </row>
    <row r="191" spans="1:6">
      <c r="A191" s="5">
        <v>127</v>
      </c>
      <c r="B191" s="12">
        <v>3.2881002189999999</v>
      </c>
      <c r="C191" s="31">
        <v>190</v>
      </c>
      <c r="D191" s="12">
        <f>SUM($B$2:B191)</f>
        <v>459.2154451949998</v>
      </c>
      <c r="E191" s="12">
        <v>40.886506581491702</v>
      </c>
      <c r="F191" s="12">
        <f>SUM($E$2:E191)</f>
        <v>3296.0357023478168</v>
      </c>
    </row>
    <row r="192" spans="1:6">
      <c r="A192" s="5">
        <v>292</v>
      </c>
      <c r="B192" s="12">
        <v>1.461377876</v>
      </c>
      <c r="C192" s="31">
        <v>191</v>
      </c>
      <c r="D192" s="12">
        <f>SUM($B$2:B192)</f>
        <v>460.67682307099977</v>
      </c>
      <c r="E192" s="12">
        <v>18.222655477930896</v>
      </c>
      <c r="F192" s="12">
        <f>SUM($E$2:E192)</f>
        <v>3314.2583578257477</v>
      </c>
    </row>
    <row r="193" spans="1:6">
      <c r="A193" s="5">
        <v>479</v>
      </c>
      <c r="B193" s="12">
        <v>3.1315240179999999</v>
      </c>
      <c r="C193" s="31">
        <v>192</v>
      </c>
      <c r="D193" s="12">
        <f>SUM($B$2:B193)</f>
        <v>463.80834708899977</v>
      </c>
      <c r="E193" s="12">
        <v>39.280336939864313</v>
      </c>
      <c r="F193" s="12">
        <f>SUM($E$2:E193)</f>
        <v>3353.538694765612</v>
      </c>
    </row>
    <row r="194" spans="1:6">
      <c r="A194" s="5">
        <v>309</v>
      </c>
      <c r="B194" s="12">
        <v>2.2442588800000003</v>
      </c>
      <c r="C194" s="31">
        <v>193</v>
      </c>
      <c r="D194" s="12">
        <f>SUM($B$2:B194)</f>
        <v>466.05260596899979</v>
      </c>
      <c r="E194" s="12">
        <v>28.225983558852462</v>
      </c>
      <c r="F194" s="12">
        <f>SUM($E$2:E194)</f>
        <v>3381.7646783244645</v>
      </c>
    </row>
    <row r="195" spans="1:6">
      <c r="A195" s="5">
        <v>34</v>
      </c>
      <c r="B195" s="12">
        <v>2.9248952319999999</v>
      </c>
      <c r="C195" s="31">
        <v>194</v>
      </c>
      <c r="D195" s="12">
        <f>SUM($B$2:B195)</f>
        <v>468.97750120099977</v>
      </c>
      <c r="E195" s="12">
        <v>37.150500398350502</v>
      </c>
      <c r="F195" s="12">
        <f>SUM($E$2:E195)</f>
        <v>3418.9151787228152</v>
      </c>
    </row>
    <row r="196" spans="1:6">
      <c r="A196" s="5">
        <v>163</v>
      </c>
      <c r="B196" s="12">
        <v>3.6534446900000002</v>
      </c>
      <c r="C196" s="31">
        <v>195</v>
      </c>
      <c r="D196" s="12">
        <f>SUM($B$2:B196)</f>
        <v>472.63094589099978</v>
      </c>
      <c r="E196" s="12">
        <v>46.420738336720532</v>
      </c>
      <c r="F196" s="12">
        <f>SUM($E$2:E196)</f>
        <v>3465.3359170595359</v>
      </c>
    </row>
    <row r="197" spans="1:6">
      <c r="A197" s="5">
        <v>247</v>
      </c>
      <c r="B197" s="12">
        <v>1.7745302780000001</v>
      </c>
      <c r="C197" s="31">
        <v>196</v>
      </c>
      <c r="D197" s="12">
        <f>SUM($B$2:B197)</f>
        <v>474.40547616899977</v>
      </c>
      <c r="E197" s="12">
        <v>22.560180564582243</v>
      </c>
      <c r="F197" s="12">
        <f>SUM($E$2:E197)</f>
        <v>3487.8960976241183</v>
      </c>
    </row>
    <row r="198" spans="1:6">
      <c r="A198" s="5">
        <v>275</v>
      </c>
      <c r="B198" s="12">
        <v>2.5052192150000003</v>
      </c>
      <c r="C198" s="31">
        <v>197</v>
      </c>
      <c r="D198" s="12">
        <f>SUM($B$2:B198)</f>
        <v>476.91069538399978</v>
      </c>
      <c r="E198" s="12">
        <v>31.89008488798256</v>
      </c>
      <c r="F198" s="12">
        <f>SUM($E$2:E198)</f>
        <v>3519.7861825121008</v>
      </c>
    </row>
    <row r="199" spans="1:6">
      <c r="A199" s="5">
        <v>131</v>
      </c>
      <c r="B199" s="12">
        <v>1.7223382100000002</v>
      </c>
      <c r="C199" s="31">
        <v>198</v>
      </c>
      <c r="D199" s="12">
        <f>SUM($B$2:B199)</f>
        <v>478.63303359399976</v>
      </c>
      <c r="E199" s="12">
        <v>22.014114831688488</v>
      </c>
      <c r="F199" s="12">
        <f>SUM($E$2:E199)</f>
        <v>3541.8002973437892</v>
      </c>
    </row>
    <row r="200" spans="1:6">
      <c r="A200" s="5">
        <v>283</v>
      </c>
      <c r="B200" s="12">
        <v>2.9227557490000002</v>
      </c>
      <c r="C200" s="31">
        <v>199</v>
      </c>
      <c r="D200" s="12">
        <f>SUM($B$2:B200)</f>
        <v>481.55578934299973</v>
      </c>
      <c r="E200" s="12">
        <v>37.395190232902252</v>
      </c>
      <c r="F200" s="12">
        <f>SUM($E$2:E200)</f>
        <v>3579.1954875766914</v>
      </c>
    </row>
    <row r="201" spans="1:6">
      <c r="A201" s="5">
        <v>146</v>
      </c>
      <c r="B201" s="12">
        <v>2.0354906129999999</v>
      </c>
      <c r="C201" s="31">
        <v>200</v>
      </c>
      <c r="D201" s="12">
        <f>SUM($B$2:B201)</f>
        <v>483.59127995599971</v>
      </c>
      <c r="E201" s="12">
        <v>26.438773166080914</v>
      </c>
      <c r="F201" s="12">
        <f>SUM($E$2:E201)</f>
        <v>3605.6342607427723</v>
      </c>
    </row>
    <row r="202" spans="1:6">
      <c r="A202" s="5">
        <v>123</v>
      </c>
      <c r="B202" s="12">
        <v>1.931106478</v>
      </c>
      <c r="C202" s="31">
        <v>201</v>
      </c>
      <c r="D202" s="12">
        <f>SUM($B$2:B202)</f>
        <v>485.52238643399971</v>
      </c>
      <c r="E202" s="12">
        <v>25.222092821418592</v>
      </c>
      <c r="F202" s="12">
        <f>SUM($E$2:E202)</f>
        <v>3630.8563535641911</v>
      </c>
    </row>
    <row r="203" spans="1:6">
      <c r="A203" s="5">
        <v>132</v>
      </c>
      <c r="B203" s="12">
        <v>3.549060554</v>
      </c>
      <c r="C203" s="31">
        <v>202</v>
      </c>
      <c r="D203" s="12">
        <f>SUM($B$2:B203)</f>
        <v>489.07144698799971</v>
      </c>
      <c r="E203" s="12">
        <v>46.356623902010867</v>
      </c>
      <c r="F203" s="12">
        <f>SUM($E$2:E203)</f>
        <v>3677.2129774662021</v>
      </c>
    </row>
    <row r="204" spans="1:6">
      <c r="A204" s="5">
        <v>109</v>
      </c>
      <c r="B204" s="12">
        <v>3.6012526220000005</v>
      </c>
      <c r="C204" s="31">
        <v>203</v>
      </c>
      <c r="D204" s="12">
        <f>SUM($B$2:B204)</f>
        <v>492.67269960999971</v>
      </c>
      <c r="E204" s="12">
        <v>47.124559187173048</v>
      </c>
      <c r="F204" s="12">
        <f>SUM($E$2:E204)</f>
        <v>3724.3375366533751</v>
      </c>
    </row>
    <row r="205" spans="1:6">
      <c r="A205" s="5">
        <v>222</v>
      </c>
      <c r="B205" s="12">
        <v>2.4008350810000003</v>
      </c>
      <c r="C205" s="31">
        <v>204</v>
      </c>
      <c r="D205" s="12">
        <f>SUM($B$2:B205)</f>
        <v>495.07353469099974</v>
      </c>
      <c r="E205" s="12">
        <v>31.519334500479378</v>
      </c>
      <c r="F205" s="12">
        <f>SUM($E$2:E205)</f>
        <v>3755.8568711538546</v>
      </c>
    </row>
    <row r="206" spans="1:6">
      <c r="A206" s="5">
        <v>384</v>
      </c>
      <c r="B206" s="12">
        <v>3.5050401329999996</v>
      </c>
      <c r="C206" s="31">
        <v>205</v>
      </c>
      <c r="D206" s="12">
        <f>SUM($B$2:B206)</f>
        <v>498.57857482399976</v>
      </c>
      <c r="E206" s="12">
        <v>46.020974128716816</v>
      </c>
      <c r="F206" s="12">
        <f>SUM($E$2:E206)</f>
        <v>3801.8778452825713</v>
      </c>
    </row>
    <row r="207" spans="1:6">
      <c r="A207" s="5">
        <v>167</v>
      </c>
      <c r="B207" s="12">
        <v>2.2442588809999999</v>
      </c>
      <c r="C207" s="31">
        <v>206</v>
      </c>
      <c r="D207" s="12">
        <f>SUM($B$2:B207)</f>
        <v>500.82283370499977</v>
      </c>
      <c r="E207" s="12">
        <v>29.663743372798685</v>
      </c>
      <c r="F207" s="12">
        <f>SUM($E$2:E207)</f>
        <v>3831.5415886553701</v>
      </c>
    </row>
    <row r="208" spans="1:6">
      <c r="A208" s="5">
        <v>175</v>
      </c>
      <c r="B208" s="12">
        <v>3.4968684880000001</v>
      </c>
      <c r="C208" s="31">
        <v>207</v>
      </c>
      <c r="D208" s="12">
        <f>SUM($B$2:B208)</f>
        <v>504.31970219299978</v>
      </c>
      <c r="E208" s="12">
        <v>46.255518235774254</v>
      </c>
      <c r="F208" s="12">
        <f>SUM($E$2:E208)</f>
        <v>3877.7971068911443</v>
      </c>
    </row>
    <row r="209" spans="1:6">
      <c r="A209" s="5">
        <v>110</v>
      </c>
      <c r="B209" s="12">
        <v>1.356993742</v>
      </c>
      <c r="C209" s="31">
        <v>208</v>
      </c>
      <c r="D209" s="12">
        <f>SUM($B$2:B209)</f>
        <v>505.67669593499977</v>
      </c>
      <c r="E209" s="12">
        <v>17.961368241848746</v>
      </c>
      <c r="F209" s="12">
        <f>SUM($E$2:E209)</f>
        <v>3895.7584751329932</v>
      </c>
    </row>
    <row r="210" spans="1:6">
      <c r="A210" s="5">
        <v>277</v>
      </c>
      <c r="B210" s="12">
        <v>1.304801675</v>
      </c>
      <c r="C210" s="31">
        <v>209</v>
      </c>
      <c r="D210" s="12">
        <f>SUM($B$2:B210)</f>
        <v>506.98149760999979</v>
      </c>
      <c r="E210" s="12">
        <v>17.283229150341338</v>
      </c>
      <c r="F210" s="12">
        <f>SUM($E$2:E210)</f>
        <v>3913.0417042833346</v>
      </c>
    </row>
    <row r="211" spans="1:6">
      <c r="A211" s="5">
        <v>404</v>
      </c>
      <c r="B211" s="12">
        <v>2.1920668119999998</v>
      </c>
      <c r="C211" s="31">
        <v>210</v>
      </c>
      <c r="D211" s="12">
        <f>SUM($B$2:B211)</f>
        <v>509.1735644219998</v>
      </c>
      <c r="E211" s="12">
        <v>29.396609537244625</v>
      </c>
      <c r="F211" s="12">
        <f>SUM($E$2:E211)</f>
        <v>3942.4383138205794</v>
      </c>
    </row>
    <row r="212" spans="1:6">
      <c r="A212" s="5">
        <v>193</v>
      </c>
      <c r="B212" s="12">
        <v>2.974947819</v>
      </c>
      <c r="C212" s="31">
        <v>211</v>
      </c>
      <c r="D212" s="12">
        <f>SUM($B$2:B212)</f>
        <v>512.14851224099982</v>
      </c>
      <c r="E212" s="12">
        <v>39.914218466709727</v>
      </c>
      <c r="F212" s="12">
        <f>SUM($E$2:E212)</f>
        <v>3982.3525322872893</v>
      </c>
    </row>
    <row r="213" spans="1:6">
      <c r="A213" s="5">
        <v>135</v>
      </c>
      <c r="B213" s="12">
        <v>1.878914411</v>
      </c>
      <c r="C213" s="31">
        <v>212</v>
      </c>
      <c r="D213" s="12">
        <f>SUM($B$2:B213)</f>
        <v>514.0274266519998</v>
      </c>
      <c r="E213" s="12">
        <v>25.394449012208327</v>
      </c>
      <c r="F213" s="12">
        <f>SUM($E$2:E213)</f>
        <v>4007.7469812994977</v>
      </c>
    </row>
    <row r="214" spans="1:6">
      <c r="A214" s="5">
        <v>411</v>
      </c>
      <c r="B214" s="12">
        <v>2.2964509479999999</v>
      </c>
      <c r="C214" s="31">
        <v>213</v>
      </c>
      <c r="D214" s="12">
        <f>SUM($B$2:B214)</f>
        <v>516.32387759999983</v>
      </c>
      <c r="E214" s="12">
        <v>31.105643975440554</v>
      </c>
      <c r="F214" s="12">
        <f>SUM($E$2:E214)</f>
        <v>4038.8526252749384</v>
      </c>
    </row>
    <row r="215" spans="1:6">
      <c r="A215" s="5">
        <v>121</v>
      </c>
      <c r="B215" s="12">
        <v>2.2964509470000003</v>
      </c>
      <c r="C215" s="31">
        <v>214</v>
      </c>
      <c r="D215" s="12">
        <f>SUM($B$2:B215)</f>
        <v>518.62032854699987</v>
      </c>
      <c r="E215" s="12">
        <v>31.179153651339291</v>
      </c>
      <c r="F215" s="12">
        <f>SUM($E$2:E215)</f>
        <v>4070.0317789262776</v>
      </c>
    </row>
    <row r="216" spans="1:6">
      <c r="A216" s="5">
        <v>187</v>
      </c>
      <c r="B216" s="12">
        <v>2.7661795500000004</v>
      </c>
      <c r="C216" s="31">
        <v>215</v>
      </c>
      <c r="D216" s="12">
        <f>SUM($B$2:B216)</f>
        <v>521.38650809699982</v>
      </c>
      <c r="E216" s="12">
        <v>37.705445456595022</v>
      </c>
      <c r="F216" s="12">
        <f>SUM($E$2:E216)</f>
        <v>4107.7372243828722</v>
      </c>
    </row>
    <row r="217" spans="1:6">
      <c r="A217" s="5">
        <v>118</v>
      </c>
      <c r="B217" s="12">
        <v>2.922755752</v>
      </c>
      <c r="C217" s="31">
        <v>216</v>
      </c>
      <c r="D217" s="12">
        <f>SUM($B$2:B217)</f>
        <v>524.30926384899976</v>
      </c>
      <c r="E217" s="12">
        <v>40.075697113684733</v>
      </c>
      <c r="F217" s="12">
        <f>SUM($E$2:E217)</f>
        <v>4147.8129214965566</v>
      </c>
    </row>
    <row r="218" spans="1:6">
      <c r="A218" s="5">
        <v>276</v>
      </c>
      <c r="B218" s="12">
        <v>3.3924843550000001</v>
      </c>
      <c r="C218" s="31">
        <v>217</v>
      </c>
      <c r="D218" s="12">
        <f>SUM($B$2:B218)</f>
        <v>527.70174820399973</v>
      </c>
      <c r="E218" s="12">
        <v>46.5832277255439</v>
      </c>
      <c r="F218" s="12">
        <f>SUM($E$2:E218)</f>
        <v>4194.3961492221006</v>
      </c>
    </row>
    <row r="219" spans="1:6">
      <c r="A219" s="5">
        <v>179</v>
      </c>
      <c r="B219" s="12">
        <v>3.0271398860000001</v>
      </c>
      <c r="C219" s="31">
        <v>218</v>
      </c>
      <c r="D219" s="12">
        <f>SUM($B$2:B219)</f>
        <v>530.72888808999971</v>
      </c>
      <c r="E219" s="12">
        <v>42.506804508226651</v>
      </c>
      <c r="F219" s="12">
        <f>SUM($E$2:E219)</f>
        <v>4236.9029537303268</v>
      </c>
    </row>
    <row r="220" spans="1:6">
      <c r="A220" s="5">
        <v>212</v>
      </c>
      <c r="B220" s="12">
        <v>1.6701461440000001</v>
      </c>
      <c r="C220" s="31">
        <v>219</v>
      </c>
      <c r="D220" s="12">
        <f>SUM($B$2:B220)</f>
        <v>532.39903423399971</v>
      </c>
      <c r="E220" s="12">
        <v>23.742179513073687</v>
      </c>
      <c r="F220" s="12">
        <f>SUM($E$2:E220)</f>
        <v>4260.6451332434008</v>
      </c>
    </row>
    <row r="221" spans="1:6">
      <c r="A221" s="5">
        <v>344</v>
      </c>
      <c r="B221" s="12">
        <v>1.409185809</v>
      </c>
      <c r="C221" s="31">
        <v>220</v>
      </c>
      <c r="D221" s="12">
        <f>SUM($B$2:B221)</f>
        <v>533.80822004299966</v>
      </c>
      <c r="E221" s="12">
        <v>20.221737070876664</v>
      </c>
      <c r="F221" s="12">
        <f>SUM($E$2:E221)</f>
        <v>4280.8668703142775</v>
      </c>
    </row>
    <row r="222" spans="1:6">
      <c r="A222" s="5">
        <v>379</v>
      </c>
      <c r="B222" s="12">
        <v>2.505219216</v>
      </c>
      <c r="C222" s="31">
        <v>221</v>
      </c>
      <c r="D222" s="12">
        <f>SUM($B$2:B222)</f>
        <v>536.31343925899967</v>
      </c>
      <c r="E222" s="12">
        <v>35.983637628622326</v>
      </c>
      <c r="F222" s="12">
        <f>SUM($E$2:E222)</f>
        <v>4316.8505079428996</v>
      </c>
    </row>
    <row r="223" spans="1:6">
      <c r="A223" s="5">
        <v>213</v>
      </c>
      <c r="B223" s="12">
        <v>2.0876826790000003</v>
      </c>
      <c r="C223" s="31">
        <v>222</v>
      </c>
      <c r="D223" s="12">
        <f>SUM($B$2:B223)</f>
        <v>538.40112193799962</v>
      </c>
      <c r="E223" s="12">
        <v>30.052267902358881</v>
      </c>
      <c r="F223" s="12">
        <f>SUM($E$2:E223)</f>
        <v>4346.9027758452585</v>
      </c>
    </row>
    <row r="224" spans="1:6">
      <c r="A224" s="5">
        <v>217</v>
      </c>
      <c r="B224" s="12">
        <v>3.2881002180000003</v>
      </c>
      <c r="C224" s="31">
        <v>223</v>
      </c>
      <c r="D224" s="12">
        <f>SUM($B$2:B224)</f>
        <v>541.68922215599957</v>
      </c>
      <c r="E224" s="12">
        <v>47.371229321206172</v>
      </c>
      <c r="F224" s="12">
        <f>SUM($E$2:E224)</f>
        <v>4394.274005166465</v>
      </c>
    </row>
    <row r="225" spans="1:6">
      <c r="A225" s="5">
        <v>469</v>
      </c>
      <c r="B225" s="12">
        <v>1.9551587309999998</v>
      </c>
      <c r="C225" s="31">
        <v>224</v>
      </c>
      <c r="D225" s="12">
        <f>SUM($B$2:B225)</f>
        <v>543.64438088699956</v>
      </c>
      <c r="E225" s="12">
        <v>28.168039170976677</v>
      </c>
      <c r="F225" s="12">
        <f>SUM($E$2:E225)</f>
        <v>4422.442044337442</v>
      </c>
    </row>
    <row r="226" spans="1:6">
      <c r="A226" s="5">
        <v>374</v>
      </c>
      <c r="B226" s="12">
        <v>1.356993742</v>
      </c>
      <c r="C226" s="31">
        <v>225</v>
      </c>
      <c r="D226" s="12">
        <f>SUM($B$2:B226)</f>
        <v>545.00137462899954</v>
      </c>
      <c r="E226" s="12">
        <v>19.553535788573953</v>
      </c>
      <c r="F226" s="12">
        <f>SUM($E$2:E226)</f>
        <v>4441.9955801260157</v>
      </c>
    </row>
    <row r="227" spans="1:6">
      <c r="A227" s="5">
        <v>240</v>
      </c>
      <c r="B227" s="12">
        <v>1.8789144120000001</v>
      </c>
      <c r="C227" s="31">
        <v>226</v>
      </c>
      <c r="D227" s="12">
        <f>SUM($B$2:B227)</f>
        <v>546.88028904099951</v>
      </c>
      <c r="E227" s="12">
        <v>27.123182126698406</v>
      </c>
      <c r="F227" s="12">
        <f>SUM($E$2:E227)</f>
        <v>4469.1187622527141</v>
      </c>
    </row>
    <row r="228" spans="1:6">
      <c r="A228" s="5">
        <v>281</v>
      </c>
      <c r="B228" s="12">
        <v>1.356993742</v>
      </c>
      <c r="C228" s="31">
        <v>227</v>
      </c>
      <c r="D228" s="12">
        <f>SUM($B$2:B228)</f>
        <v>548.2372827829995</v>
      </c>
      <c r="E228" s="12">
        <v>19.589328645932952</v>
      </c>
      <c r="F228" s="12">
        <f>SUM($E$2:E228)</f>
        <v>4488.7080908986472</v>
      </c>
    </row>
    <row r="229" spans="1:6">
      <c r="A229" s="5">
        <v>150</v>
      </c>
      <c r="B229" s="12">
        <v>2.8705636840000004</v>
      </c>
      <c r="C229" s="31">
        <v>228</v>
      </c>
      <c r="D229" s="12">
        <f>SUM($B$2:B229)</f>
        <v>551.10784646699949</v>
      </c>
      <c r="E229" s="12">
        <v>41.658025355966409</v>
      </c>
      <c r="F229" s="12">
        <f>SUM($E$2:E229)</f>
        <v>4530.3661162546141</v>
      </c>
    </row>
    <row r="230" spans="1:6">
      <c r="A230" s="5">
        <v>143</v>
      </c>
      <c r="B230" s="12">
        <v>1.513569943</v>
      </c>
      <c r="C230" s="31">
        <v>229</v>
      </c>
      <c r="D230" s="12">
        <f>SUM($B$2:B230)</f>
        <v>552.62141640999948</v>
      </c>
      <c r="E230" s="12">
        <v>21.996525759443529</v>
      </c>
      <c r="F230" s="12">
        <f>SUM($E$2:E230)</f>
        <v>4552.3626420140572</v>
      </c>
    </row>
    <row r="231" spans="1:6">
      <c r="A231" s="5">
        <v>266</v>
      </c>
      <c r="B231" s="12">
        <v>1.6701461440000001</v>
      </c>
      <c r="C231" s="31">
        <v>230</v>
      </c>
      <c r="D231" s="12">
        <f>SUM($B$2:B231)</f>
        <v>554.29156255399948</v>
      </c>
      <c r="E231" s="12">
        <v>24.366278696068363</v>
      </c>
      <c r="F231" s="12">
        <f>SUM($E$2:E231)</f>
        <v>4576.7289207101257</v>
      </c>
    </row>
    <row r="232" spans="1:6">
      <c r="A232" s="5">
        <v>130</v>
      </c>
      <c r="B232" s="12">
        <v>3.131524019</v>
      </c>
      <c r="C232" s="31">
        <v>231</v>
      </c>
      <c r="D232" s="12">
        <f>SUM($B$2:B232)</f>
        <v>557.42308657299952</v>
      </c>
      <c r="E232" s="12">
        <v>45.756322148509682</v>
      </c>
      <c r="F232" s="12">
        <f>SUM($E$2:E232)</f>
        <v>4622.4852428586355</v>
      </c>
    </row>
    <row r="233" spans="1:6">
      <c r="A233" s="5">
        <v>137</v>
      </c>
      <c r="B233" s="12">
        <v>2.3486430149999999</v>
      </c>
      <c r="C233" s="31">
        <v>232</v>
      </c>
      <c r="D233" s="12">
        <f>SUM($B$2:B233)</f>
        <v>559.77172958799952</v>
      </c>
      <c r="E233" s="12">
        <v>34.643110060087373</v>
      </c>
      <c r="F233" s="12">
        <f>SUM($E$2:E233)</f>
        <v>4657.1283529187231</v>
      </c>
    </row>
    <row r="234" spans="1:6">
      <c r="A234" s="5">
        <v>238</v>
      </c>
      <c r="B234" s="12">
        <v>2.974947819</v>
      </c>
      <c r="C234" s="31">
        <v>233</v>
      </c>
      <c r="D234" s="12">
        <f>SUM($B$2:B234)</f>
        <v>562.74667740699954</v>
      </c>
      <c r="E234" s="12">
        <v>43.903087994233829</v>
      </c>
      <c r="F234" s="12">
        <f>SUM($E$2:E234)</f>
        <v>4701.0314409129569</v>
      </c>
    </row>
    <row r="235" spans="1:6">
      <c r="A235" s="5">
        <v>195</v>
      </c>
      <c r="B235" s="12">
        <v>1.461377876</v>
      </c>
      <c r="C235" s="31">
        <v>234</v>
      </c>
      <c r="D235" s="12">
        <f>SUM($B$2:B235)</f>
        <v>564.20805528299957</v>
      </c>
      <c r="E235" s="12">
        <v>21.585172136875247</v>
      </c>
      <c r="F235" s="12">
        <f>SUM($E$2:E235)</f>
        <v>4722.6166130498323</v>
      </c>
    </row>
    <row r="236" spans="1:6">
      <c r="A236" s="5">
        <v>278</v>
      </c>
      <c r="B236" s="12">
        <v>1.7223382110000001</v>
      </c>
      <c r="C236" s="31">
        <v>235</v>
      </c>
      <c r="D236" s="12">
        <f>SUM($B$2:B236)</f>
        <v>565.93039349399953</v>
      </c>
      <c r="E236" s="12">
        <v>25.558085139976498</v>
      </c>
      <c r="F236" s="12">
        <f>SUM($E$2:E236)</f>
        <v>4748.1746981898086</v>
      </c>
    </row>
    <row r="237" spans="1:6">
      <c r="A237" s="5">
        <v>246</v>
      </c>
      <c r="B237" s="12">
        <v>2.1398747460000003</v>
      </c>
      <c r="C237" s="31">
        <v>236</v>
      </c>
      <c r="D237" s="12">
        <f>SUM($B$2:B237)</f>
        <v>568.07026823999956</v>
      </c>
      <c r="E237" s="12">
        <v>31.774100033913893</v>
      </c>
      <c r="F237" s="12">
        <f>SUM($E$2:E237)</f>
        <v>4779.9487982237224</v>
      </c>
    </row>
    <row r="238" spans="1:6">
      <c r="A238" s="5">
        <v>219</v>
      </c>
      <c r="B238" s="12">
        <v>3.5490605560000001</v>
      </c>
      <c r="C238" s="31">
        <v>237</v>
      </c>
      <c r="D238" s="12">
        <f>SUM($B$2:B238)</f>
        <v>571.61932879599954</v>
      </c>
      <c r="E238" s="12">
        <v>52.852150203619217</v>
      </c>
      <c r="F238" s="12">
        <f>SUM($E$2:E238)</f>
        <v>4832.8009484273416</v>
      </c>
    </row>
    <row r="239" spans="1:6">
      <c r="A239" s="5">
        <v>221</v>
      </c>
      <c r="B239" s="12">
        <v>1.5657620080000001</v>
      </c>
      <c r="C239" s="31">
        <v>238</v>
      </c>
      <c r="D239" s="12">
        <f>SUM($B$2:B239)</f>
        <v>573.18509080399951</v>
      </c>
      <c r="E239" s="12">
        <v>23.363250371663995</v>
      </c>
      <c r="F239" s="12">
        <f>SUM($E$2:E239)</f>
        <v>4856.164198799006</v>
      </c>
    </row>
    <row r="240" spans="1:6">
      <c r="A240" s="5">
        <v>37</v>
      </c>
      <c r="B240" s="12">
        <v>2.4530271480000003</v>
      </c>
      <c r="C240" s="31">
        <v>239</v>
      </c>
      <c r="D240" s="12">
        <f>SUM($B$2:B240)</f>
        <v>575.63811795199956</v>
      </c>
      <c r="E240" s="12">
        <v>36.927406058012281</v>
      </c>
      <c r="F240" s="12">
        <f>SUM($E$2:E240)</f>
        <v>4893.091604857018</v>
      </c>
    </row>
    <row r="241" spans="1:6">
      <c r="A241" s="5">
        <v>16</v>
      </c>
      <c r="B241" s="12">
        <v>2.922755751</v>
      </c>
      <c r="C241" s="31">
        <v>240</v>
      </c>
      <c r="D241" s="12">
        <f>SUM($B$2:B241)</f>
        <v>578.56087370299952</v>
      </c>
      <c r="E241" s="12">
        <v>44.00785475297743</v>
      </c>
      <c r="F241" s="12">
        <f>SUM($E$2:E241)</f>
        <v>4937.0994596099954</v>
      </c>
    </row>
    <row r="242" spans="1:6">
      <c r="A242" s="5">
        <v>177</v>
      </c>
      <c r="B242" s="12">
        <v>1.7223382110000001</v>
      </c>
      <c r="C242" s="31">
        <v>241</v>
      </c>
      <c r="D242" s="12">
        <f>SUM($B$2:B242)</f>
        <v>580.28321191399948</v>
      </c>
      <c r="E242" s="12">
        <v>26.058439076915857</v>
      </c>
      <c r="F242" s="12">
        <f>SUM($E$2:E242)</f>
        <v>4963.1578986869108</v>
      </c>
    </row>
    <row r="243" spans="1:6">
      <c r="A243" s="5">
        <v>434</v>
      </c>
      <c r="B243" s="12">
        <v>1.617954077</v>
      </c>
      <c r="C243" s="31">
        <v>242</v>
      </c>
      <c r="D243" s="12">
        <f>SUM($B$2:B243)</f>
        <v>581.90116599099952</v>
      </c>
      <c r="E243" s="12">
        <v>24.611716615268179</v>
      </c>
      <c r="F243" s="12">
        <f>SUM($E$2:E243)</f>
        <v>4987.7696153021789</v>
      </c>
    </row>
    <row r="244" spans="1:6">
      <c r="A244" s="5">
        <v>139</v>
      </c>
      <c r="B244" s="12">
        <v>2.1920668120000002</v>
      </c>
      <c r="C244" s="31">
        <v>243</v>
      </c>
      <c r="D244" s="12">
        <f>SUM($B$2:B244)</f>
        <v>584.09323280299952</v>
      </c>
      <c r="E244" s="12">
        <v>33.403502673942931</v>
      </c>
      <c r="F244" s="12">
        <f>SUM($E$2:E244)</f>
        <v>5021.1731179761218</v>
      </c>
    </row>
    <row r="245" spans="1:6">
      <c r="A245" s="5">
        <v>152</v>
      </c>
      <c r="B245" s="12">
        <v>2.60960335</v>
      </c>
      <c r="C245" s="31">
        <v>244</v>
      </c>
      <c r="D245" s="12">
        <f>SUM($B$2:B245)</f>
        <v>586.70283615299957</v>
      </c>
      <c r="E245" s="12">
        <v>39.884356497222122</v>
      </c>
      <c r="F245" s="12">
        <f>SUM($E$2:E245)</f>
        <v>5061.057474473344</v>
      </c>
    </row>
    <row r="246" spans="1:6">
      <c r="A246" s="5">
        <v>180</v>
      </c>
      <c r="B246" s="12">
        <v>3.0271398850000004</v>
      </c>
      <c r="C246" s="31">
        <v>245</v>
      </c>
      <c r="D246" s="12">
        <f>SUM($B$2:B246)</f>
        <v>589.72997603799956</v>
      </c>
      <c r="E246" s="12">
        <v>46.371713775422947</v>
      </c>
      <c r="F246" s="12">
        <f>SUM($E$2:E246)</f>
        <v>5107.4291882487669</v>
      </c>
    </row>
    <row r="247" spans="1:6">
      <c r="A247" s="5">
        <v>346</v>
      </c>
      <c r="B247" s="12">
        <v>1.7223382110000001</v>
      </c>
      <c r="C247" s="31">
        <v>246</v>
      </c>
      <c r="D247" s="12">
        <f>SUM($B$2:B247)</f>
        <v>591.45231424899953</v>
      </c>
      <c r="E247" s="12">
        <v>26.405522450263454</v>
      </c>
      <c r="F247" s="12">
        <f>SUM($E$2:E247)</f>
        <v>5133.8347106990304</v>
      </c>
    </row>
    <row r="248" spans="1:6">
      <c r="A248" s="5">
        <v>316</v>
      </c>
      <c r="B248" s="12">
        <v>1.8267223450000001</v>
      </c>
      <c r="C248" s="31">
        <v>247</v>
      </c>
      <c r="D248" s="12">
        <f>SUM($B$2:B248)</f>
        <v>593.27903659399954</v>
      </c>
      <c r="E248" s="12">
        <v>28.063764568079215</v>
      </c>
      <c r="F248" s="12">
        <f>SUM($E$2:E248)</f>
        <v>5161.8984752671095</v>
      </c>
    </row>
    <row r="249" spans="1:6">
      <c r="A249" s="5">
        <v>348</v>
      </c>
      <c r="B249" s="12">
        <v>3.28810022</v>
      </c>
      <c r="C249" s="31">
        <v>248</v>
      </c>
      <c r="D249" s="12">
        <f>SUM($B$2:B249)</f>
        <v>596.56713681399958</v>
      </c>
      <c r="E249" s="12">
        <v>50.611327511898182</v>
      </c>
      <c r="F249" s="12">
        <f>SUM($E$2:E249)</f>
        <v>5212.5098027790073</v>
      </c>
    </row>
    <row r="250" spans="1:6">
      <c r="A250" s="5">
        <v>138</v>
      </c>
      <c r="B250" s="12">
        <v>3.0271398840000003</v>
      </c>
      <c r="C250" s="31">
        <v>249</v>
      </c>
      <c r="D250" s="12">
        <f>SUM($B$2:B250)</f>
        <v>599.59427669799959</v>
      </c>
      <c r="E250" s="12">
        <v>47.038312432659275</v>
      </c>
      <c r="F250" s="12">
        <f>SUM($E$2:E250)</f>
        <v>5259.5481152116663</v>
      </c>
    </row>
    <row r="251" spans="1:6">
      <c r="A251" s="5">
        <v>372</v>
      </c>
      <c r="B251" s="12">
        <v>2.453027149</v>
      </c>
      <c r="C251" s="31">
        <v>250</v>
      </c>
      <c r="D251" s="12">
        <f>SUM($B$2:B251)</f>
        <v>602.04730384699963</v>
      </c>
      <c r="E251" s="12">
        <v>38.654622555315711</v>
      </c>
      <c r="F251" s="12">
        <f>SUM($E$2:E251)</f>
        <v>5298.202737766982</v>
      </c>
    </row>
    <row r="252" spans="1:6">
      <c r="A252" s="5">
        <v>214</v>
      </c>
      <c r="B252" s="12">
        <v>1.983298545</v>
      </c>
      <c r="C252" s="31">
        <v>251</v>
      </c>
      <c r="D252" s="12">
        <f>SUM($B$2:B252)</f>
        <v>604.03060239199965</v>
      </c>
      <c r="E252" s="12">
        <v>31.538082883026277</v>
      </c>
      <c r="F252" s="12">
        <f>SUM($E$2:E252)</f>
        <v>5329.7408206500086</v>
      </c>
    </row>
    <row r="253" spans="1:6">
      <c r="A253" s="5">
        <v>330</v>
      </c>
      <c r="B253" s="12">
        <v>1.2526096070000001</v>
      </c>
      <c r="C253" s="31">
        <v>252</v>
      </c>
      <c r="D253" s="12">
        <f>SUM($B$2:B253)</f>
        <v>605.2832119989996</v>
      </c>
      <c r="E253" s="12">
        <v>19.971552002779358</v>
      </c>
      <c r="F253" s="12">
        <f>SUM($E$2:E253)</f>
        <v>5349.712372652788</v>
      </c>
    </row>
    <row r="254" spans="1:6">
      <c r="A254" s="5">
        <v>15</v>
      </c>
      <c r="B254" s="12">
        <v>1.513569943</v>
      </c>
      <c r="C254" s="31">
        <v>253</v>
      </c>
      <c r="D254" s="12">
        <f>SUM($B$2:B254)</f>
        <v>606.7967819419996</v>
      </c>
      <c r="E254" s="12">
        <v>24.453471675875107</v>
      </c>
      <c r="F254" s="12">
        <f>SUM($E$2:E254)</f>
        <v>5374.1658443286633</v>
      </c>
    </row>
    <row r="255" spans="1:6">
      <c r="A255" s="5">
        <v>315</v>
      </c>
      <c r="B255" s="12">
        <v>1.617954077</v>
      </c>
      <c r="C255" s="31">
        <v>254</v>
      </c>
      <c r="D255" s="12">
        <f>SUM($B$2:B255)</f>
        <v>608.41473601899963</v>
      </c>
      <c r="E255" s="12">
        <v>26.205116449914364</v>
      </c>
      <c r="F255" s="12">
        <f>SUM($E$2:E255)</f>
        <v>5400.3709607785777</v>
      </c>
    </row>
    <row r="256" spans="1:6">
      <c r="A256" s="5">
        <v>405</v>
      </c>
      <c r="B256" s="12">
        <v>2.2964509470000003</v>
      </c>
      <c r="C256" s="31">
        <v>255</v>
      </c>
      <c r="D256" s="12">
        <f>SUM($B$2:B256)</f>
        <v>610.71118696599967</v>
      </c>
      <c r="E256" s="12">
        <v>37.2315525352574</v>
      </c>
      <c r="F256" s="12">
        <f>SUM($E$2:E256)</f>
        <v>5437.6025133138355</v>
      </c>
    </row>
    <row r="257" spans="1:6">
      <c r="A257" s="5">
        <v>151</v>
      </c>
      <c r="B257" s="12">
        <v>3.4446764200000004</v>
      </c>
      <c r="C257" s="31">
        <v>256</v>
      </c>
      <c r="D257" s="12">
        <f>SUM($B$2:B257)</f>
        <v>614.15586338599962</v>
      </c>
      <c r="E257" s="12">
        <v>56.468889577475096</v>
      </c>
      <c r="F257" s="12">
        <f>SUM($E$2:E257)</f>
        <v>5494.0714028913108</v>
      </c>
    </row>
    <row r="258" spans="1:6">
      <c r="A258" s="5">
        <v>218</v>
      </c>
      <c r="B258" s="12">
        <v>3.2881002210000001</v>
      </c>
      <c r="C258" s="31">
        <v>257</v>
      </c>
      <c r="D258" s="12">
        <f>SUM($B$2:B258)</f>
        <v>617.44396360699966</v>
      </c>
      <c r="E258" s="12">
        <v>53.983556639355612</v>
      </c>
      <c r="F258" s="12">
        <f>SUM($E$2:E258)</f>
        <v>5548.0549595306666</v>
      </c>
    </row>
    <row r="259" spans="1:6">
      <c r="A259" s="5">
        <v>306</v>
      </c>
      <c r="B259" s="12">
        <v>1.304801675</v>
      </c>
      <c r="C259" s="31">
        <v>258</v>
      </c>
      <c r="D259" s="12">
        <f>SUM($B$2:B259)</f>
        <v>618.74876528199968</v>
      </c>
      <c r="E259" s="12">
        <v>21.535869628799603</v>
      </c>
      <c r="F259" s="12">
        <f>SUM($E$2:E259)</f>
        <v>5569.590829159466</v>
      </c>
    </row>
    <row r="260" spans="1:6">
      <c r="A260" s="5">
        <v>422</v>
      </c>
      <c r="B260" s="12">
        <v>3.444676421</v>
      </c>
      <c r="C260" s="31">
        <v>259</v>
      </c>
      <c r="D260" s="12">
        <f>SUM($B$2:B260)</f>
        <v>622.19344170299973</v>
      </c>
      <c r="E260" s="12">
        <v>56.890896148616193</v>
      </c>
      <c r="F260" s="12">
        <f>SUM($E$2:E260)</f>
        <v>5626.4817253080819</v>
      </c>
    </row>
    <row r="261" spans="1:6">
      <c r="A261" s="5">
        <v>385</v>
      </c>
      <c r="B261" s="12">
        <v>2.9648508149999997</v>
      </c>
      <c r="C261" s="31">
        <v>260</v>
      </c>
      <c r="D261" s="12">
        <f>SUM($B$2:B261)</f>
        <v>625.15829251799971</v>
      </c>
      <c r="E261" s="12">
        <v>49.141753563499144</v>
      </c>
      <c r="F261" s="12">
        <f>SUM($E$2:E261)</f>
        <v>5675.623478871581</v>
      </c>
    </row>
    <row r="262" spans="1:6">
      <c r="A262" s="5">
        <v>17</v>
      </c>
      <c r="B262" s="12">
        <v>1.04384134</v>
      </c>
      <c r="C262" s="31">
        <v>261</v>
      </c>
      <c r="D262" s="12">
        <f>SUM($B$2:B262)</f>
        <v>626.20213385799968</v>
      </c>
      <c r="E262" s="12">
        <v>17.359594194648526</v>
      </c>
      <c r="F262" s="12">
        <f>SUM($E$2:E262)</f>
        <v>5692.9830730662297</v>
      </c>
    </row>
    <row r="263" spans="1:6">
      <c r="A263" s="5">
        <v>244</v>
      </c>
      <c r="B263" s="12">
        <v>1.7745302780000001</v>
      </c>
      <c r="C263" s="31">
        <v>262</v>
      </c>
      <c r="D263" s="12">
        <f>SUM($B$2:B263)</f>
        <v>627.97666413599973</v>
      </c>
      <c r="E263" s="12">
        <v>29.52945801680039</v>
      </c>
      <c r="F263" s="12">
        <f>SUM($E$2:E263)</f>
        <v>5722.5125310830299</v>
      </c>
    </row>
    <row r="264" spans="1:6">
      <c r="A264" s="5">
        <v>120</v>
      </c>
      <c r="B264" s="12">
        <v>1.6179540760000002</v>
      </c>
      <c r="C264" s="31">
        <v>263</v>
      </c>
      <c r="D264" s="12">
        <f>SUM($B$2:B264)</f>
        <v>629.59461821199977</v>
      </c>
      <c r="E264" s="12">
        <v>26.955419049910017</v>
      </c>
      <c r="F264" s="12">
        <f>SUM($E$2:E264)</f>
        <v>5749.4679501329401</v>
      </c>
    </row>
    <row r="265" spans="1:6">
      <c r="A265" s="5">
        <v>116</v>
      </c>
      <c r="B265" s="12">
        <v>3.3402922880000001</v>
      </c>
      <c r="C265" s="31">
        <v>264</v>
      </c>
      <c r="D265" s="12">
        <f>SUM($B$2:B265)</f>
        <v>632.93491049999977</v>
      </c>
      <c r="E265" s="12">
        <v>55.789623228919531</v>
      </c>
      <c r="F265" s="12">
        <f>SUM($E$2:E265)</f>
        <v>5805.2575733618596</v>
      </c>
    </row>
    <row r="266" spans="1:6">
      <c r="A266" s="5">
        <v>328</v>
      </c>
      <c r="B266" s="12">
        <v>1.72233821</v>
      </c>
      <c r="C266" s="31">
        <v>265</v>
      </c>
      <c r="D266" s="12">
        <f>SUM($B$2:B266)</f>
        <v>634.65724870999975</v>
      </c>
      <c r="E266" s="12">
        <v>28.887317812153199</v>
      </c>
      <c r="F266" s="12">
        <f>SUM($E$2:E266)</f>
        <v>5834.1448911740126</v>
      </c>
    </row>
    <row r="267" spans="1:6">
      <c r="A267" s="5">
        <v>126</v>
      </c>
      <c r="B267" s="12">
        <v>3.0793319520000004</v>
      </c>
      <c r="C267" s="31">
        <v>266</v>
      </c>
      <c r="D267" s="12">
        <f>SUM($B$2:B267)</f>
        <v>637.73658066199971</v>
      </c>
      <c r="E267" s="12">
        <v>51.715966896107133</v>
      </c>
      <c r="F267" s="12">
        <f>SUM($E$2:E267)</f>
        <v>5885.8608580701193</v>
      </c>
    </row>
    <row r="268" spans="1:6">
      <c r="A268" s="5">
        <v>290</v>
      </c>
      <c r="B268" s="12">
        <v>2.5574112820000003</v>
      </c>
      <c r="C268" s="31">
        <v>267</v>
      </c>
      <c r="D268" s="12">
        <f>SUM($B$2:B268)</f>
        <v>640.29399194399969</v>
      </c>
      <c r="E268" s="12">
        <v>43.172333123331427</v>
      </c>
      <c r="F268" s="12">
        <f>SUM($E$2:E268)</f>
        <v>5929.0331911934509</v>
      </c>
    </row>
    <row r="269" spans="1:6">
      <c r="A269" s="5">
        <v>2</v>
      </c>
      <c r="B269" s="12">
        <v>2.6096033480000003</v>
      </c>
      <c r="C269" s="31">
        <v>268</v>
      </c>
      <c r="D269" s="12">
        <f>SUM($B$2:B269)</f>
        <v>642.90359529199964</v>
      </c>
      <c r="E269" s="12">
        <v>44.257416003011066</v>
      </c>
      <c r="F269" s="12">
        <f>SUM($E$2:E269)</f>
        <v>5973.2906071964617</v>
      </c>
    </row>
    <row r="270" spans="1:6">
      <c r="A270" s="5">
        <v>140</v>
      </c>
      <c r="B270" s="12">
        <v>2.3486430149999999</v>
      </c>
      <c r="C270" s="31">
        <v>269</v>
      </c>
      <c r="D270" s="12">
        <f>SUM($B$2:B270)</f>
        <v>645.25223830699963</v>
      </c>
      <c r="E270" s="12">
        <v>39.960666060890105</v>
      </c>
      <c r="F270" s="12">
        <f>SUM($E$2:E270)</f>
        <v>6013.2512732573514</v>
      </c>
    </row>
    <row r="271" spans="1:6">
      <c r="A271" s="5">
        <v>220</v>
      </c>
      <c r="B271" s="12">
        <v>1.461377876</v>
      </c>
      <c r="C271" s="31">
        <v>270</v>
      </c>
      <c r="D271" s="12">
        <f>SUM($B$2:B271)</f>
        <v>646.71361618299966</v>
      </c>
      <c r="E271" s="12">
        <v>24.890596648980964</v>
      </c>
      <c r="F271" s="12">
        <f>SUM($E$2:E271)</f>
        <v>6038.1418699063324</v>
      </c>
    </row>
    <row r="272" spans="1:6">
      <c r="A272" s="5">
        <v>307</v>
      </c>
      <c r="B272" s="12">
        <v>1.3569937400000001</v>
      </c>
      <c r="C272" s="31">
        <v>271</v>
      </c>
      <c r="D272" s="12">
        <f>SUM($B$2:B272)</f>
        <v>648.07060992299967</v>
      </c>
      <c r="E272" s="12">
        <v>23.184591373938844</v>
      </c>
      <c r="F272" s="12">
        <f>SUM($E$2:E272)</f>
        <v>6061.3264612802714</v>
      </c>
    </row>
    <row r="273" spans="1:6">
      <c r="A273" s="5">
        <v>308</v>
      </c>
      <c r="B273" s="12">
        <v>2.818371618</v>
      </c>
      <c r="C273" s="31">
        <v>272</v>
      </c>
      <c r="D273" s="12">
        <f>SUM($B$2:B273)</f>
        <v>650.88898154099968</v>
      </c>
      <c r="E273" s="12">
        <v>48.850791055491598</v>
      </c>
      <c r="F273" s="12">
        <f>SUM($E$2:E273)</f>
        <v>6110.1772523357631</v>
      </c>
    </row>
    <row r="274" spans="1:6">
      <c r="A274" s="5">
        <v>224</v>
      </c>
      <c r="B274" s="12">
        <v>2.2442588809999999</v>
      </c>
      <c r="C274" s="31">
        <v>273</v>
      </c>
      <c r="D274" s="12">
        <f>SUM($B$2:B274)</f>
        <v>653.13324042199963</v>
      </c>
      <c r="E274" s="12">
        <v>39.52955232435886</v>
      </c>
      <c r="F274" s="12">
        <f>SUM($E$2:E274)</f>
        <v>6149.7068046601216</v>
      </c>
    </row>
    <row r="275" spans="1:6">
      <c r="A275" s="5">
        <v>444</v>
      </c>
      <c r="B275" s="12">
        <v>1.9311064790000001</v>
      </c>
      <c r="C275" s="31">
        <v>274</v>
      </c>
      <c r="D275" s="12">
        <f>SUM($B$2:B275)</f>
        <v>655.06434690099968</v>
      </c>
      <c r="E275" s="12">
        <v>34.107709771579763</v>
      </c>
      <c r="F275" s="12">
        <f>SUM($E$2:E275)</f>
        <v>6183.8145144317014</v>
      </c>
    </row>
    <row r="276" spans="1:6">
      <c r="A276" s="5">
        <v>490</v>
      </c>
      <c r="B276" s="12">
        <v>3.7056367570000002</v>
      </c>
      <c r="C276" s="31">
        <v>275</v>
      </c>
      <c r="D276" s="12">
        <f>SUM($B$2:B276)</f>
        <v>658.76998365799966</v>
      </c>
      <c r="E276" s="12">
        <v>65.550212030825875</v>
      </c>
      <c r="F276" s="12">
        <f>SUM($E$2:E276)</f>
        <v>6249.364726462527</v>
      </c>
    </row>
    <row r="277" spans="1:6">
      <c r="A277" s="5">
        <v>215</v>
      </c>
      <c r="B277" s="12">
        <v>1.461377876</v>
      </c>
      <c r="C277" s="31">
        <v>276</v>
      </c>
      <c r="D277" s="12">
        <f>SUM($B$2:B277)</f>
        <v>660.23136153399969</v>
      </c>
      <c r="E277" s="12">
        <v>25.882553728066714</v>
      </c>
      <c r="F277" s="12">
        <f>SUM($E$2:E277)</f>
        <v>6275.2472801905933</v>
      </c>
    </row>
    <row r="278" spans="1:6">
      <c r="A278" s="5">
        <v>192</v>
      </c>
      <c r="B278" s="12">
        <v>3.6534446900000002</v>
      </c>
      <c r="C278" s="31">
        <v>277</v>
      </c>
      <c r="D278" s="12">
        <f>SUM($B$2:B278)</f>
        <v>663.8848062239997</v>
      </c>
      <c r="E278" s="12">
        <v>65.4805584007471</v>
      </c>
      <c r="F278" s="12">
        <f>SUM($E$2:E278)</f>
        <v>6340.7278385913405</v>
      </c>
    </row>
    <row r="279" spans="1:6">
      <c r="A279" s="5">
        <v>12</v>
      </c>
      <c r="B279" s="12">
        <v>0.57411273699999998</v>
      </c>
      <c r="C279" s="31">
        <v>278</v>
      </c>
      <c r="D279" s="12">
        <f>SUM($B$2:B279)</f>
        <v>664.45891896099965</v>
      </c>
      <c r="E279" s="12">
        <v>10.322713435877107</v>
      </c>
      <c r="F279" s="12">
        <f>SUM($E$2:E279)</f>
        <v>6351.0505520272172</v>
      </c>
    </row>
    <row r="280" spans="1:6">
      <c r="A280" s="5">
        <v>262</v>
      </c>
      <c r="B280" s="12">
        <v>2.1398747469999999</v>
      </c>
      <c r="C280" s="31">
        <v>279</v>
      </c>
      <c r="D280" s="12">
        <f>SUM($B$2:B280)</f>
        <v>666.59879370799968</v>
      </c>
      <c r="E280" s="12">
        <v>38.642561831172394</v>
      </c>
      <c r="F280" s="12">
        <f>SUM($E$2:E280)</f>
        <v>6389.6931138583896</v>
      </c>
    </row>
    <row r="281" spans="1:6">
      <c r="A281" s="5">
        <v>239</v>
      </c>
      <c r="B281" s="12">
        <v>1.304801675</v>
      </c>
      <c r="C281" s="31">
        <v>280</v>
      </c>
      <c r="D281" s="12">
        <f>SUM($B$2:B281)</f>
        <v>667.9035953829997</v>
      </c>
      <c r="E281" s="12">
        <v>23.814851025028108</v>
      </c>
      <c r="F281" s="12">
        <f>SUM($E$2:E281)</f>
        <v>6413.507964883418</v>
      </c>
    </row>
    <row r="282" spans="1:6">
      <c r="A282" s="5">
        <v>256</v>
      </c>
      <c r="B282" s="12">
        <v>1.8267223450000001</v>
      </c>
      <c r="C282" s="31">
        <v>281</v>
      </c>
      <c r="D282" s="12">
        <f>SUM($B$2:B282)</f>
        <v>669.7303177279997</v>
      </c>
      <c r="E282" s="12">
        <v>33.438754699469897</v>
      </c>
      <c r="F282" s="12">
        <f>SUM($E$2:E282)</f>
        <v>6446.9467195828884</v>
      </c>
    </row>
    <row r="283" spans="1:6">
      <c r="A283" s="5">
        <v>181</v>
      </c>
      <c r="B283" s="12">
        <v>2.2442588800000003</v>
      </c>
      <c r="C283" s="31">
        <v>282</v>
      </c>
      <c r="D283" s="12">
        <f>SUM($B$2:B283)</f>
        <v>671.97457660799967</v>
      </c>
      <c r="E283" s="12">
        <v>41.366911293527899</v>
      </c>
      <c r="F283" s="12">
        <f>SUM($E$2:E283)</f>
        <v>6488.313630876416</v>
      </c>
    </row>
    <row r="284" spans="1:6">
      <c r="A284" s="5">
        <v>358</v>
      </c>
      <c r="B284" s="12">
        <v>3.4968684890000001</v>
      </c>
      <c r="C284" s="31">
        <v>283</v>
      </c>
      <c r="D284" s="12">
        <f>SUM($B$2:B284)</f>
        <v>675.47144509699967</v>
      </c>
      <c r="E284" s="12">
        <v>64.986539123291379</v>
      </c>
      <c r="F284" s="12">
        <f>SUM($E$2:E284)</f>
        <v>6553.3001699997076</v>
      </c>
    </row>
    <row r="285" spans="1:6">
      <c r="A285" s="5">
        <v>284</v>
      </c>
      <c r="B285" s="12">
        <v>1.6179540760000002</v>
      </c>
      <c r="C285" s="31">
        <v>284</v>
      </c>
      <c r="D285" s="12">
        <f>SUM($B$2:B285)</f>
        <v>677.08939917299972</v>
      </c>
      <c r="E285" s="12">
        <v>30.096531154717653</v>
      </c>
      <c r="F285" s="12">
        <f>SUM($E$2:E285)</f>
        <v>6583.3967011544255</v>
      </c>
    </row>
    <row r="286" spans="1:6">
      <c r="A286" s="5">
        <v>373</v>
      </c>
      <c r="B286" s="12">
        <v>2.60960335</v>
      </c>
      <c r="C286" s="31">
        <v>285</v>
      </c>
      <c r="D286" s="12">
        <f>SUM($B$2:B286)</f>
        <v>679.69900252299976</v>
      </c>
      <c r="E286" s="12">
        <v>48.556454451017395</v>
      </c>
      <c r="F286" s="12">
        <f>SUM($E$2:E286)</f>
        <v>6631.9531556054426</v>
      </c>
    </row>
    <row r="287" spans="1:6">
      <c r="A287" s="5">
        <v>376</v>
      </c>
      <c r="B287" s="12">
        <v>1.6179540760000002</v>
      </c>
      <c r="C287" s="31">
        <v>286</v>
      </c>
      <c r="D287" s="12">
        <f>SUM($B$2:B287)</f>
        <v>681.31695659899981</v>
      </c>
      <c r="E287" s="12">
        <v>30.269743048377808</v>
      </c>
      <c r="F287" s="12">
        <f>SUM($E$2:E287)</f>
        <v>6662.2228986538203</v>
      </c>
    </row>
    <row r="288" spans="1:6">
      <c r="A288" s="5">
        <v>483</v>
      </c>
      <c r="B288" s="12">
        <v>2.7661795490000003</v>
      </c>
      <c r="C288" s="31">
        <v>287</v>
      </c>
      <c r="D288" s="12">
        <f>SUM($B$2:B288)</f>
        <v>684.08313614799977</v>
      </c>
      <c r="E288" s="12">
        <v>52.527873725491631</v>
      </c>
      <c r="F288" s="12">
        <f>SUM($E$2:E288)</f>
        <v>6714.7507723793115</v>
      </c>
    </row>
    <row r="289" spans="1:6">
      <c r="A289" s="5">
        <v>242</v>
      </c>
      <c r="B289" s="12">
        <v>1.252609608</v>
      </c>
      <c r="C289" s="31">
        <v>288</v>
      </c>
      <c r="D289" s="12">
        <f>SUM($B$2:B289)</f>
        <v>685.33574575599971</v>
      </c>
      <c r="E289" s="12">
        <v>23.788737636516007</v>
      </c>
      <c r="F289" s="12">
        <f>SUM($E$2:E289)</f>
        <v>6738.5395100158275</v>
      </c>
    </row>
    <row r="290" spans="1:6">
      <c r="A290" s="5">
        <v>174</v>
      </c>
      <c r="B290" s="12">
        <v>1.8267223450000001</v>
      </c>
      <c r="C290" s="31">
        <v>289</v>
      </c>
      <c r="D290" s="12">
        <f>SUM($B$2:B290)</f>
        <v>687.16246810099972</v>
      </c>
      <c r="E290" s="12">
        <v>34.722170488031807</v>
      </c>
      <c r="F290" s="12">
        <f>SUM($E$2:E290)</f>
        <v>6773.2616805038597</v>
      </c>
    </row>
    <row r="291" spans="1:6">
      <c r="A291" s="5">
        <v>248</v>
      </c>
      <c r="B291" s="12">
        <v>1.461377876</v>
      </c>
      <c r="C291" s="31">
        <v>290</v>
      </c>
      <c r="D291" s="12">
        <f>SUM($B$2:B291)</f>
        <v>688.62384597699975</v>
      </c>
      <c r="E291" s="12">
        <v>27.814988847136188</v>
      </c>
      <c r="F291" s="12">
        <f>SUM($E$2:E291)</f>
        <v>6801.0766693509959</v>
      </c>
    </row>
    <row r="292" spans="1:6">
      <c r="A292" s="5">
        <v>418</v>
      </c>
      <c r="B292" s="12">
        <v>2.661795417</v>
      </c>
      <c r="C292" s="31">
        <v>291</v>
      </c>
      <c r="D292" s="12">
        <f>SUM($B$2:B292)</f>
        <v>691.28564139399975</v>
      </c>
      <c r="E292" s="12">
        <v>50.749891253505574</v>
      </c>
      <c r="F292" s="12">
        <f>SUM($E$2:E292)</f>
        <v>6851.8265606045015</v>
      </c>
    </row>
    <row r="293" spans="1:6">
      <c r="A293" s="5">
        <v>225</v>
      </c>
      <c r="B293" s="12">
        <v>2.5052192150000003</v>
      </c>
      <c r="C293" s="31">
        <v>292</v>
      </c>
      <c r="D293" s="12">
        <f>SUM($B$2:B293)</f>
        <v>693.79086060899976</v>
      </c>
      <c r="E293" s="12">
        <v>47.774312125805878</v>
      </c>
      <c r="F293" s="12">
        <f>SUM($E$2:E293)</f>
        <v>6899.6008727303079</v>
      </c>
    </row>
    <row r="294" spans="1:6">
      <c r="A294" s="5">
        <v>363</v>
      </c>
      <c r="B294" s="12">
        <v>2.5574112810000003</v>
      </c>
      <c r="C294" s="31">
        <v>293</v>
      </c>
      <c r="D294" s="12">
        <f>SUM($B$2:B294)</f>
        <v>696.34827188999975</v>
      </c>
      <c r="E294" s="12">
        <v>49.092200878385299</v>
      </c>
      <c r="F294" s="12">
        <f>SUM($E$2:E294)</f>
        <v>6948.6930736086933</v>
      </c>
    </row>
    <row r="295" spans="1:6">
      <c r="A295" s="5">
        <v>518</v>
      </c>
      <c r="B295" s="12">
        <v>1.8524531020000001</v>
      </c>
      <c r="C295" s="31">
        <v>294</v>
      </c>
      <c r="D295" s="12">
        <f>SUM($B$2:B295)</f>
        <v>698.20072499199978</v>
      </c>
      <c r="E295" s="12">
        <v>35.643656717413386</v>
      </c>
      <c r="F295" s="12">
        <f>SUM($E$2:E295)</f>
        <v>6984.3367303261066</v>
      </c>
    </row>
    <row r="296" spans="1:6">
      <c r="A296" s="5">
        <v>414</v>
      </c>
      <c r="B296" s="12">
        <v>3.1837160870000001</v>
      </c>
      <c r="C296" s="31">
        <v>295</v>
      </c>
      <c r="D296" s="12">
        <f>SUM($B$2:B296)</f>
        <v>701.38444107899977</v>
      </c>
      <c r="E296" s="12">
        <v>61.764119348539602</v>
      </c>
      <c r="F296" s="12">
        <f>SUM($E$2:E296)</f>
        <v>7046.1008496746463</v>
      </c>
    </row>
    <row r="297" spans="1:6">
      <c r="A297" s="5">
        <v>241</v>
      </c>
      <c r="B297" s="12">
        <v>2.9749478180000004</v>
      </c>
      <c r="C297" s="31">
        <v>296</v>
      </c>
      <c r="D297" s="12">
        <f>SUM($B$2:B297)</f>
        <v>704.3593888969998</v>
      </c>
      <c r="E297" s="12">
        <v>57.81820982710974</v>
      </c>
      <c r="F297" s="12">
        <f>SUM($E$2:E297)</f>
        <v>7103.9190595017562</v>
      </c>
    </row>
    <row r="298" spans="1:6">
      <c r="A298" s="5">
        <v>18</v>
      </c>
      <c r="B298" s="12">
        <v>0.46972860300000002</v>
      </c>
      <c r="C298" s="31">
        <v>297</v>
      </c>
      <c r="D298" s="12">
        <f>SUM($B$2:B298)</f>
        <v>704.82911749999982</v>
      </c>
      <c r="E298" s="12">
        <v>9.1479831979149377</v>
      </c>
      <c r="F298" s="12">
        <f>SUM($E$2:E298)</f>
        <v>7113.0670426996712</v>
      </c>
    </row>
    <row r="299" spans="1:6">
      <c r="A299" s="5">
        <v>456</v>
      </c>
      <c r="B299" s="12">
        <v>1.513569943</v>
      </c>
      <c r="C299" s="31">
        <v>298</v>
      </c>
      <c r="D299" s="12">
        <f>SUM($B$2:B299)</f>
        <v>706.34268744299982</v>
      </c>
      <c r="E299" s="12">
        <v>29.494446243544598</v>
      </c>
      <c r="F299" s="12">
        <f>SUM($E$2:E299)</f>
        <v>7142.5614889432154</v>
      </c>
    </row>
    <row r="300" spans="1:6">
      <c r="A300" s="5">
        <v>380</v>
      </c>
      <c r="B300" s="12">
        <v>2.505219216</v>
      </c>
      <c r="C300" s="31">
        <v>299</v>
      </c>
      <c r="D300" s="12">
        <f>SUM($B$2:B300)</f>
        <v>708.84790665899982</v>
      </c>
      <c r="E300" s="12">
        <v>49.081455254076026</v>
      </c>
      <c r="F300" s="12">
        <f>SUM($E$2:E300)</f>
        <v>7191.6429441972914</v>
      </c>
    </row>
    <row r="301" spans="1:6">
      <c r="A301" s="5">
        <v>19</v>
      </c>
      <c r="B301" s="12">
        <v>1.6701461440000001</v>
      </c>
      <c r="C301" s="31">
        <v>300</v>
      </c>
      <c r="D301" s="12">
        <f>SUM($B$2:B301)</f>
        <v>710.51805280299982</v>
      </c>
      <c r="E301" s="12">
        <v>32.84023908575363</v>
      </c>
      <c r="F301" s="12">
        <f>SUM($E$2:E301)</f>
        <v>7224.483183283045</v>
      </c>
    </row>
    <row r="302" spans="1:6">
      <c r="A302" s="5">
        <v>1</v>
      </c>
      <c r="B302" s="12">
        <v>1.9311064790000001</v>
      </c>
      <c r="C302" s="31">
        <v>301</v>
      </c>
      <c r="D302" s="12">
        <f>SUM($B$2:B302)</f>
        <v>712.44915928199987</v>
      </c>
      <c r="E302" s="12">
        <v>37.986313706246676</v>
      </c>
      <c r="F302" s="12">
        <f>SUM($E$2:E302)</f>
        <v>7262.4694969892917</v>
      </c>
    </row>
    <row r="303" spans="1:6">
      <c r="A303" s="5">
        <v>133</v>
      </c>
      <c r="B303" s="12">
        <v>1.356993742</v>
      </c>
      <c r="C303" s="31">
        <v>302</v>
      </c>
      <c r="D303" s="12">
        <f>SUM($B$2:B303)</f>
        <v>713.80615302399985</v>
      </c>
      <c r="E303" s="12">
        <v>26.716157525216907</v>
      </c>
      <c r="F303" s="12">
        <f>SUM($E$2:E303)</f>
        <v>7289.1856545145083</v>
      </c>
    </row>
    <row r="304" spans="1:6">
      <c r="A304" s="5">
        <v>294</v>
      </c>
      <c r="B304" s="12">
        <v>2.0876826780000002</v>
      </c>
      <c r="C304" s="31">
        <v>303</v>
      </c>
      <c r="D304" s="12">
        <f>SUM($B$2:B304)</f>
        <v>715.89383570199982</v>
      </c>
      <c r="E304" s="12">
        <v>41.661367465652432</v>
      </c>
      <c r="F304" s="12">
        <f>SUM($E$2:E304)</f>
        <v>7330.8470219801611</v>
      </c>
    </row>
    <row r="305" spans="1:6">
      <c r="A305" s="5">
        <v>447</v>
      </c>
      <c r="B305" s="12">
        <v>1.8267223450000001</v>
      </c>
      <c r="C305" s="31">
        <v>304</v>
      </c>
      <c r="D305" s="12">
        <f>SUM($B$2:B305)</f>
        <v>717.72055804699983</v>
      </c>
      <c r="E305" s="12">
        <v>36.531592364609899</v>
      </c>
      <c r="F305" s="12">
        <f>SUM($E$2:E305)</f>
        <v>7367.3786143447714</v>
      </c>
    </row>
    <row r="306" spans="1:6">
      <c r="A306" s="5">
        <v>329</v>
      </c>
      <c r="B306" s="12">
        <v>2.4008350810000003</v>
      </c>
      <c r="C306" s="31">
        <v>305</v>
      </c>
      <c r="D306" s="12">
        <f>SUM($B$2:B306)</f>
        <v>720.1213931279998</v>
      </c>
      <c r="E306" s="12">
        <v>48.112593891244039</v>
      </c>
      <c r="F306" s="12">
        <f>SUM($E$2:E306)</f>
        <v>7415.4912082360152</v>
      </c>
    </row>
    <row r="307" spans="1:6">
      <c r="A307" s="5">
        <v>332</v>
      </c>
      <c r="B307" s="12">
        <v>3.340292287</v>
      </c>
      <c r="C307" s="31">
        <v>306</v>
      </c>
      <c r="D307" s="12">
        <f>SUM($B$2:B307)</f>
        <v>723.46168541499981</v>
      </c>
      <c r="E307" s="12">
        <v>67.3428897003636</v>
      </c>
      <c r="F307" s="12">
        <f>SUM($E$2:E307)</f>
        <v>7482.8340979363784</v>
      </c>
    </row>
    <row r="308" spans="1:6">
      <c r="A308" s="5">
        <v>156</v>
      </c>
      <c r="B308" s="12">
        <v>2.505219216</v>
      </c>
      <c r="C308" s="31">
        <v>307</v>
      </c>
      <c r="D308" s="12">
        <f>SUM($B$2:B308)</f>
        <v>725.96690463099981</v>
      </c>
      <c r="E308" s="12">
        <v>50.579377944685696</v>
      </c>
      <c r="F308" s="12">
        <f>SUM($E$2:E308)</f>
        <v>7533.4134758810642</v>
      </c>
    </row>
    <row r="309" spans="1:6">
      <c r="A309" s="5">
        <v>484</v>
      </c>
      <c r="B309" s="12">
        <v>3.6012526230000002</v>
      </c>
      <c r="C309" s="31">
        <v>308</v>
      </c>
      <c r="D309" s="12">
        <f>SUM($B$2:B309)</f>
        <v>729.56815725399986</v>
      </c>
      <c r="E309" s="12">
        <v>72.714951676033508</v>
      </c>
      <c r="F309" s="12">
        <f>SUM($E$2:E309)</f>
        <v>7606.1284275570979</v>
      </c>
    </row>
    <row r="310" spans="1:6">
      <c r="A310" s="5">
        <v>360</v>
      </c>
      <c r="B310" s="12">
        <v>2.661795417</v>
      </c>
      <c r="C310" s="31">
        <v>309</v>
      </c>
      <c r="D310" s="12">
        <f>SUM($B$2:B310)</f>
        <v>732.22995267099986</v>
      </c>
      <c r="E310" s="12">
        <v>53.853841325634797</v>
      </c>
      <c r="F310" s="12">
        <f>SUM($E$2:E310)</f>
        <v>7659.9822688827326</v>
      </c>
    </row>
    <row r="311" spans="1:6">
      <c r="A311" s="5">
        <v>291</v>
      </c>
      <c r="B311" s="12">
        <v>2.766179551</v>
      </c>
      <c r="C311" s="31">
        <v>310</v>
      </c>
      <c r="D311" s="12">
        <f>SUM($B$2:B311)</f>
        <v>734.99613222199991</v>
      </c>
      <c r="E311" s="12">
        <v>55.977532069991945</v>
      </c>
      <c r="F311" s="12">
        <f>SUM($E$2:E311)</f>
        <v>7715.9598009527244</v>
      </c>
    </row>
    <row r="312" spans="1:6">
      <c r="A312" s="5">
        <v>288</v>
      </c>
      <c r="B312" s="12">
        <v>2.974947818</v>
      </c>
      <c r="C312" s="31">
        <v>311</v>
      </c>
      <c r="D312" s="12">
        <f>SUM($B$2:B312)</f>
        <v>737.97108003999995</v>
      </c>
      <c r="E312" s="12">
        <v>60.344558116386203</v>
      </c>
      <c r="F312" s="12">
        <f>SUM($E$2:E312)</f>
        <v>7776.3043590691104</v>
      </c>
    </row>
    <row r="313" spans="1:6">
      <c r="A313" s="5">
        <v>450</v>
      </c>
      <c r="B313" s="12">
        <v>1.356993742</v>
      </c>
      <c r="C313" s="31">
        <v>312</v>
      </c>
      <c r="D313" s="12">
        <f>SUM($B$2:B313)</f>
        <v>739.32807378199993</v>
      </c>
      <c r="E313" s="12">
        <v>27.668317885593513</v>
      </c>
      <c r="F313" s="12">
        <f>SUM($E$2:E313)</f>
        <v>7803.9726769547042</v>
      </c>
    </row>
    <row r="314" spans="1:6">
      <c r="A314" s="5">
        <v>194</v>
      </c>
      <c r="B314" s="12">
        <v>2.2442588809999999</v>
      </c>
      <c r="C314" s="31">
        <v>313</v>
      </c>
      <c r="D314" s="12">
        <f>SUM($B$2:B314)</f>
        <v>741.57233266299988</v>
      </c>
      <c r="E314" s="12">
        <v>46.235972077308737</v>
      </c>
      <c r="F314" s="12">
        <f>SUM($E$2:E314)</f>
        <v>7850.2086490320125</v>
      </c>
    </row>
    <row r="315" spans="1:6">
      <c r="A315" s="5">
        <v>141</v>
      </c>
      <c r="B315" s="12">
        <v>2.1920668139999999</v>
      </c>
      <c r="C315" s="31">
        <v>314</v>
      </c>
      <c r="D315" s="12">
        <f>SUM($B$2:B315)</f>
        <v>743.76439947699987</v>
      </c>
      <c r="E315" s="12">
        <v>45.832417339573901</v>
      </c>
      <c r="F315" s="12">
        <f>SUM($E$2:E315)</f>
        <v>7896.0410663715866</v>
      </c>
    </row>
    <row r="316" spans="1:6">
      <c r="A316" s="5">
        <v>261</v>
      </c>
      <c r="B316" s="12">
        <v>1.6701461440000001</v>
      </c>
      <c r="C316" s="31">
        <v>315</v>
      </c>
      <c r="D316" s="12">
        <f>SUM($B$2:B316)</f>
        <v>745.43454562099987</v>
      </c>
      <c r="E316" s="12">
        <v>34.942189345030854</v>
      </c>
      <c r="F316" s="12">
        <f>SUM($E$2:E316)</f>
        <v>7930.9832557166174</v>
      </c>
    </row>
    <row r="317" spans="1:6">
      <c r="A317" s="5">
        <v>333</v>
      </c>
      <c r="B317" s="12">
        <v>1.252609608</v>
      </c>
      <c r="C317" s="31">
        <v>316</v>
      </c>
      <c r="D317" s="12">
        <f>SUM($B$2:B317)</f>
        <v>746.68715522899981</v>
      </c>
      <c r="E317" s="12">
        <v>26.428128814313258</v>
      </c>
      <c r="F317" s="12">
        <f>SUM($E$2:E317)</f>
        <v>7957.4113845309303</v>
      </c>
    </row>
    <row r="318" spans="1:6">
      <c r="A318" s="5">
        <v>495</v>
      </c>
      <c r="B318" s="12">
        <v>1.252609608</v>
      </c>
      <c r="C318" s="31">
        <v>317</v>
      </c>
      <c r="D318" s="12">
        <f>SUM($B$2:B318)</f>
        <v>747.93976483699976</v>
      </c>
      <c r="E318" s="12">
        <v>27.102786353183223</v>
      </c>
      <c r="F318" s="12">
        <f>SUM($E$2:E318)</f>
        <v>7984.5141708841138</v>
      </c>
    </row>
    <row r="319" spans="1:6">
      <c r="A319" s="5">
        <v>296</v>
      </c>
      <c r="B319" s="12">
        <v>2.2964509479999999</v>
      </c>
      <c r="C319" s="31">
        <v>318</v>
      </c>
      <c r="D319" s="12">
        <f>SUM($B$2:B319)</f>
        <v>750.23621578499979</v>
      </c>
      <c r="E319" s="12">
        <v>50.144272957982565</v>
      </c>
      <c r="F319" s="12">
        <f>SUM($E$2:E319)</f>
        <v>8034.6584438420959</v>
      </c>
    </row>
    <row r="320" spans="1:6">
      <c r="A320" s="5">
        <v>279</v>
      </c>
      <c r="B320" s="12">
        <v>2.7661795490000003</v>
      </c>
      <c r="C320" s="31">
        <v>319</v>
      </c>
      <c r="D320" s="12">
        <f>SUM($B$2:B320)</f>
        <v>753.00239533399974</v>
      </c>
      <c r="E320" s="12">
        <v>60.871580168126428</v>
      </c>
      <c r="F320" s="12">
        <f>SUM($E$2:E320)</f>
        <v>8095.5300240102224</v>
      </c>
    </row>
    <row r="321" spans="1:6">
      <c r="A321" s="5">
        <v>318</v>
      </c>
      <c r="B321" s="12">
        <v>3.2359081540000001</v>
      </c>
      <c r="C321" s="31">
        <v>320</v>
      </c>
      <c r="D321" s="12">
        <f>SUM($B$2:B321)</f>
        <v>756.2383034879997</v>
      </c>
      <c r="E321" s="12">
        <v>71.407956392124873</v>
      </c>
      <c r="F321" s="12">
        <f>SUM($E$2:E321)</f>
        <v>8166.9379804023474</v>
      </c>
    </row>
    <row r="322" spans="1:6">
      <c r="A322" s="5">
        <v>347</v>
      </c>
      <c r="B322" s="12">
        <v>1.252609608</v>
      </c>
      <c r="C322" s="31">
        <v>321</v>
      </c>
      <c r="D322" s="12">
        <f>SUM($B$2:B322)</f>
        <v>757.49091309599964</v>
      </c>
      <c r="E322" s="12">
        <v>27.663357106982826</v>
      </c>
      <c r="F322" s="12">
        <f>SUM($E$2:E322)</f>
        <v>8194.6013375093298</v>
      </c>
    </row>
    <row r="323" spans="1:6">
      <c r="A323" s="5">
        <v>260</v>
      </c>
      <c r="B323" s="12">
        <v>1.461377876</v>
      </c>
      <c r="C323" s="31">
        <v>322</v>
      </c>
      <c r="D323" s="12">
        <f>SUM($B$2:B323)</f>
        <v>758.95229097199967</v>
      </c>
      <c r="E323" s="12">
        <v>32.300598209749936</v>
      </c>
      <c r="F323" s="12">
        <f>SUM($E$2:E323)</f>
        <v>8226.9019357190791</v>
      </c>
    </row>
    <row r="324" spans="1:6">
      <c r="A324" s="5">
        <v>243</v>
      </c>
      <c r="B324" s="12">
        <v>2.766179551</v>
      </c>
      <c r="C324" s="31">
        <v>323</v>
      </c>
      <c r="D324" s="12">
        <f>SUM($B$2:B324)</f>
        <v>761.71847052299972</v>
      </c>
      <c r="E324" s="12">
        <v>61.924370145252517</v>
      </c>
      <c r="F324" s="12">
        <f>SUM($E$2:E324)</f>
        <v>8288.8263058643315</v>
      </c>
    </row>
    <row r="325" spans="1:6">
      <c r="A325" s="5">
        <v>251</v>
      </c>
      <c r="B325" s="12">
        <v>2.818371618</v>
      </c>
      <c r="C325" s="31">
        <v>324</v>
      </c>
      <c r="D325" s="12">
        <f>SUM($B$2:B325)</f>
        <v>764.53684214099974</v>
      </c>
      <c r="E325" s="12">
        <v>63.105732743416219</v>
      </c>
      <c r="F325" s="12">
        <f>SUM($E$2:E325)</f>
        <v>8351.932038607747</v>
      </c>
    </row>
    <row r="326" spans="1:6">
      <c r="A326" s="5">
        <v>289</v>
      </c>
      <c r="B326" s="12">
        <v>1.8789144120000001</v>
      </c>
      <c r="C326" s="31">
        <v>325</v>
      </c>
      <c r="D326" s="12">
        <f>SUM($B$2:B326)</f>
        <v>766.41575655299971</v>
      </c>
      <c r="E326" s="12">
        <v>42.152066730881401</v>
      </c>
      <c r="F326" s="12">
        <f>SUM($E$2:E326)</f>
        <v>8394.0841053386284</v>
      </c>
    </row>
    <row r="327" spans="1:6">
      <c r="A327" s="5">
        <v>211</v>
      </c>
      <c r="B327" s="12">
        <v>1.7223382110000001</v>
      </c>
      <c r="C327" s="31">
        <v>326</v>
      </c>
      <c r="D327" s="12">
        <f>SUM($B$2:B327)</f>
        <v>768.13809476399967</v>
      </c>
      <c r="E327" s="12">
        <v>38.644678805137666</v>
      </c>
      <c r="F327" s="12">
        <f>SUM($E$2:E327)</f>
        <v>8432.7287841437665</v>
      </c>
    </row>
    <row r="328" spans="1:6">
      <c r="A328" s="5">
        <v>383</v>
      </c>
      <c r="B328" s="12">
        <v>1.3569937410000001</v>
      </c>
      <c r="C328" s="31">
        <v>327</v>
      </c>
      <c r="D328" s="12">
        <f>SUM($B$2:B328)</f>
        <v>769.49508850499967</v>
      </c>
      <c r="E328" s="12">
        <v>30.534877407505462</v>
      </c>
      <c r="F328" s="12">
        <f>SUM($E$2:E328)</f>
        <v>8463.2636615512711</v>
      </c>
    </row>
    <row r="329" spans="1:6">
      <c r="A329" s="5">
        <v>370</v>
      </c>
      <c r="B329" s="12">
        <v>1.148225474</v>
      </c>
      <c r="C329" s="31">
        <v>328</v>
      </c>
      <c r="D329" s="12">
        <f>SUM($B$2:B329)</f>
        <v>770.64331397899969</v>
      </c>
      <c r="E329" s="12">
        <v>25.852879537720142</v>
      </c>
      <c r="F329" s="12">
        <f>SUM($E$2:E329)</f>
        <v>8489.1165410889917</v>
      </c>
    </row>
    <row r="330" spans="1:6">
      <c r="A330" s="5">
        <v>321</v>
      </c>
      <c r="B330" s="12">
        <v>1.8789144120000001</v>
      </c>
      <c r="C330" s="31">
        <v>329</v>
      </c>
      <c r="D330" s="12">
        <f>SUM($B$2:B330)</f>
        <v>772.52222839099966</v>
      </c>
      <c r="E330" s="12">
        <v>42.487374499795578</v>
      </c>
      <c r="F330" s="12">
        <f>SUM($E$2:E330)</f>
        <v>8531.6039155887865</v>
      </c>
    </row>
    <row r="331" spans="1:6">
      <c r="A331" s="5">
        <v>481</v>
      </c>
      <c r="B331" s="12">
        <v>3.1315240179999999</v>
      </c>
      <c r="C331" s="31">
        <v>330</v>
      </c>
      <c r="D331" s="12">
        <f>SUM($B$2:B331)</f>
        <v>775.65375240899971</v>
      </c>
      <c r="E331" s="12">
        <v>71.991297319045856</v>
      </c>
      <c r="F331" s="12">
        <f>SUM($E$2:E331)</f>
        <v>8603.5952129078323</v>
      </c>
    </row>
    <row r="332" spans="1:6">
      <c r="A332" s="5">
        <v>359</v>
      </c>
      <c r="B332" s="12">
        <v>1.304801675</v>
      </c>
      <c r="C332" s="31">
        <v>331</v>
      </c>
      <c r="D332" s="12">
        <f>SUM($B$2:B332)</f>
        <v>776.95855408399973</v>
      </c>
      <c r="E332" s="12">
        <v>30.285918325013753</v>
      </c>
      <c r="F332" s="12">
        <f>SUM($E$2:E332)</f>
        <v>8633.8811312328453</v>
      </c>
    </row>
    <row r="333" spans="1:6">
      <c r="A333" s="5">
        <v>482</v>
      </c>
      <c r="B333" s="12">
        <v>3.0271398840000003</v>
      </c>
      <c r="C333" s="31">
        <v>332</v>
      </c>
      <c r="D333" s="12">
        <f>SUM($B$2:B333)</f>
        <v>779.98569396799974</v>
      </c>
      <c r="E333" s="12">
        <v>70.40486404567234</v>
      </c>
      <c r="F333" s="12">
        <f>SUM($E$2:E333)</f>
        <v>8704.2859952785184</v>
      </c>
    </row>
    <row r="334" spans="1:6">
      <c r="A334" s="5">
        <v>188</v>
      </c>
      <c r="B334" s="12">
        <v>2.0876826799999999</v>
      </c>
      <c r="C334" s="31">
        <v>333</v>
      </c>
      <c r="D334" s="12">
        <f>SUM($B$2:B334)</f>
        <v>782.07337664799968</v>
      </c>
      <c r="E334" s="12">
        <v>48.812599833089372</v>
      </c>
      <c r="F334" s="12">
        <f>SUM($E$2:E334)</f>
        <v>8753.0985951116072</v>
      </c>
    </row>
    <row r="335" spans="1:6">
      <c r="A335" s="5">
        <v>430</v>
      </c>
      <c r="B335" s="12">
        <v>3.4446764220000001</v>
      </c>
      <c r="C335" s="31">
        <v>334</v>
      </c>
      <c r="D335" s="12">
        <f>SUM($B$2:B335)</f>
        <v>785.51805306999972</v>
      </c>
      <c r="E335" s="12">
        <v>80.547607016787808</v>
      </c>
      <c r="F335" s="12">
        <f>SUM($E$2:E335)</f>
        <v>8833.6462021283951</v>
      </c>
    </row>
    <row r="336" spans="1:6">
      <c r="A336" s="5">
        <v>263</v>
      </c>
      <c r="B336" s="12">
        <v>2.0876826799999999</v>
      </c>
      <c r="C336" s="31">
        <v>335</v>
      </c>
      <c r="D336" s="12">
        <f>SUM($B$2:B336)</f>
        <v>787.60573574999967</v>
      </c>
      <c r="E336" s="12">
        <v>48.874808852973416</v>
      </c>
      <c r="F336" s="12">
        <f>SUM($E$2:E336)</f>
        <v>8882.5210109813688</v>
      </c>
    </row>
    <row r="337" spans="1:6">
      <c r="A337" s="5">
        <v>272</v>
      </c>
      <c r="B337" s="12">
        <v>1.7223382110000001</v>
      </c>
      <c r="C337" s="31">
        <v>336</v>
      </c>
      <c r="D337" s="12">
        <f>SUM($B$2:B337)</f>
        <v>789.32807396099963</v>
      </c>
      <c r="E337" s="12">
        <v>40.635286795573116</v>
      </c>
      <c r="F337" s="12">
        <f>SUM($E$2:E337)</f>
        <v>8923.1562977769427</v>
      </c>
    </row>
    <row r="338" spans="1:6">
      <c r="A338" s="5">
        <v>432</v>
      </c>
      <c r="B338" s="12">
        <v>2.6617954160000004</v>
      </c>
      <c r="C338" s="31">
        <v>337</v>
      </c>
      <c r="D338" s="12">
        <f>SUM($B$2:B338)</f>
        <v>791.98986937699965</v>
      </c>
      <c r="E338" s="12">
        <v>62.86394217902383</v>
      </c>
      <c r="F338" s="12">
        <f>SUM($E$2:E338)</f>
        <v>8986.0202399559657</v>
      </c>
    </row>
    <row r="339" spans="1:6">
      <c r="A339" s="5">
        <v>335</v>
      </c>
      <c r="B339" s="12">
        <v>2.3486430140000003</v>
      </c>
      <c r="C339" s="31">
        <v>338</v>
      </c>
      <c r="D339" s="12">
        <f>SUM($B$2:B339)</f>
        <v>794.33851239099965</v>
      </c>
      <c r="E339" s="12">
        <v>55.482297354703981</v>
      </c>
      <c r="F339" s="12">
        <f>SUM($E$2:E339)</f>
        <v>9041.5025373106691</v>
      </c>
    </row>
    <row r="340" spans="1:6">
      <c r="A340" s="5">
        <v>436</v>
      </c>
      <c r="B340" s="12">
        <v>2.4008350800000002</v>
      </c>
      <c r="C340" s="31">
        <v>339</v>
      </c>
      <c r="D340" s="12">
        <f>SUM($B$2:B340)</f>
        <v>796.73934747099963</v>
      </c>
      <c r="E340" s="12">
        <v>56.845796389141491</v>
      </c>
      <c r="F340" s="12">
        <f>SUM($E$2:E340)</f>
        <v>9098.3483336998106</v>
      </c>
    </row>
    <row r="341" spans="1:6">
      <c r="A341" s="5">
        <v>362</v>
      </c>
      <c r="B341" s="12">
        <v>1.7745302780000001</v>
      </c>
      <c r="C341" s="31">
        <v>340</v>
      </c>
      <c r="D341" s="12">
        <f>SUM($B$2:B341)</f>
        <v>798.51387774899968</v>
      </c>
      <c r="E341" s="12">
        <v>42.053832160500967</v>
      </c>
      <c r="F341" s="12">
        <f>SUM($E$2:E341)</f>
        <v>9140.4021658603124</v>
      </c>
    </row>
    <row r="342" spans="1:6">
      <c r="A342" s="5">
        <v>274</v>
      </c>
      <c r="B342" s="12">
        <v>2.766179551</v>
      </c>
      <c r="C342" s="31">
        <v>341</v>
      </c>
      <c r="D342" s="12">
        <f>SUM($B$2:B342)</f>
        <v>801.28005729999973</v>
      </c>
      <c r="E342" s="12">
        <v>65.996027533074709</v>
      </c>
      <c r="F342" s="12">
        <f>SUM($E$2:E342)</f>
        <v>9206.3981933933865</v>
      </c>
    </row>
    <row r="343" spans="1:6">
      <c r="A343" s="5">
        <v>410</v>
      </c>
      <c r="B343" s="12">
        <v>1.461377876</v>
      </c>
      <c r="C343" s="31">
        <v>342</v>
      </c>
      <c r="D343" s="12">
        <f>SUM($B$2:B343)</f>
        <v>802.74143517599975</v>
      </c>
      <c r="E343" s="12">
        <v>35.072255323599663</v>
      </c>
      <c r="F343" s="12">
        <f>SUM($E$2:E343)</f>
        <v>9241.4704487169856</v>
      </c>
    </row>
    <row r="344" spans="1:6">
      <c r="A344" s="5">
        <v>237</v>
      </c>
      <c r="B344" s="12">
        <v>3.7056367560000005</v>
      </c>
      <c r="C344" s="31">
        <v>343</v>
      </c>
      <c r="D344" s="12">
        <f>SUM($B$2:B344)</f>
        <v>806.44707193199974</v>
      </c>
      <c r="E344" s="12">
        <v>89.204410712353209</v>
      </c>
      <c r="F344" s="12">
        <f>SUM($E$2:E344)</f>
        <v>9330.6748594293385</v>
      </c>
    </row>
    <row r="345" spans="1:6">
      <c r="A345" s="5">
        <v>317</v>
      </c>
      <c r="B345" s="12">
        <v>3.5490605550000001</v>
      </c>
      <c r="C345" s="31">
        <v>344</v>
      </c>
      <c r="D345" s="12">
        <f>SUM($B$2:B345)</f>
        <v>809.99613248699973</v>
      </c>
      <c r="E345" s="12">
        <v>85.743515750728577</v>
      </c>
      <c r="F345" s="12">
        <f>SUM($E$2:E345)</f>
        <v>9416.4183751800665</v>
      </c>
    </row>
    <row r="346" spans="1:6">
      <c r="A346" s="5">
        <v>287</v>
      </c>
      <c r="B346" s="12">
        <v>2.1398747459999998</v>
      </c>
      <c r="C346" s="31">
        <v>345</v>
      </c>
      <c r="D346" s="12">
        <f>SUM($B$2:B346)</f>
        <v>812.13600723299976</v>
      </c>
      <c r="E346" s="12">
        <v>51.938591880528946</v>
      </c>
      <c r="F346" s="12">
        <f>SUM($E$2:E346)</f>
        <v>9468.3569670605957</v>
      </c>
    </row>
    <row r="347" spans="1:6">
      <c r="A347" s="5">
        <v>40</v>
      </c>
      <c r="B347" s="12">
        <v>1.56576201</v>
      </c>
      <c r="C347" s="31">
        <v>346</v>
      </c>
      <c r="D347" s="12">
        <f>SUM($B$2:B347)</f>
        <v>813.70176924299972</v>
      </c>
      <c r="E347" s="12">
        <v>38.170264446466888</v>
      </c>
      <c r="F347" s="12">
        <f>SUM($E$2:E347)</f>
        <v>9506.5272315070633</v>
      </c>
    </row>
    <row r="348" spans="1:6">
      <c r="A348" s="5">
        <v>423</v>
      </c>
      <c r="B348" s="12">
        <v>3.4968684880000005</v>
      </c>
      <c r="C348" s="31">
        <v>347</v>
      </c>
      <c r="D348" s="12">
        <f>SUM($B$2:B348)</f>
        <v>817.19863773099974</v>
      </c>
      <c r="E348" s="12">
        <v>85.40342322131157</v>
      </c>
      <c r="F348" s="12">
        <f>SUM($E$2:E348)</f>
        <v>9591.9306547283741</v>
      </c>
    </row>
    <row r="349" spans="1:6">
      <c r="A349" s="5">
        <v>472</v>
      </c>
      <c r="B349" s="12">
        <v>2.8902236670000003</v>
      </c>
      <c r="C349" s="31">
        <v>348</v>
      </c>
      <c r="D349" s="12">
        <f>SUM($B$2:B349)</f>
        <v>820.08886139799972</v>
      </c>
      <c r="E349" s="12">
        <v>71.33271896867501</v>
      </c>
      <c r="F349" s="12">
        <f>SUM($E$2:E349)</f>
        <v>9663.2633736970492</v>
      </c>
    </row>
    <row r="350" spans="1:6">
      <c r="A350" s="5">
        <v>4</v>
      </c>
      <c r="B350" s="12">
        <v>1.8789144120000001</v>
      </c>
      <c r="C350" s="31">
        <v>349</v>
      </c>
      <c r="D350" s="12">
        <f>SUM($B$2:B350)</f>
        <v>821.96777580999969</v>
      </c>
      <c r="E350" s="12">
        <v>46.612655997336169</v>
      </c>
      <c r="F350" s="12">
        <f>SUM($E$2:E350)</f>
        <v>9709.8760296943856</v>
      </c>
    </row>
    <row r="351" spans="1:6">
      <c r="A351" s="5">
        <v>264</v>
      </c>
      <c r="B351" s="12">
        <v>2.7139874830000004</v>
      </c>
      <c r="C351" s="31">
        <v>350</v>
      </c>
      <c r="D351" s="12">
        <f>SUM($B$2:B351)</f>
        <v>824.68176329299968</v>
      </c>
      <c r="E351" s="12">
        <v>67.657181469934343</v>
      </c>
      <c r="F351" s="12">
        <f>SUM($E$2:E351)</f>
        <v>9777.5332111643202</v>
      </c>
    </row>
    <row r="352" spans="1:6">
      <c r="A352" s="5">
        <v>387</v>
      </c>
      <c r="B352" s="12">
        <v>3.304431991</v>
      </c>
      <c r="C352" s="31">
        <v>351</v>
      </c>
      <c r="D352" s="12">
        <f>SUM($B$2:B352)</f>
        <v>827.98619528399968</v>
      </c>
      <c r="E352" s="12">
        <v>82.62934431240086</v>
      </c>
      <c r="F352" s="12">
        <f>SUM($E$2:E352)</f>
        <v>9860.1625554767215</v>
      </c>
    </row>
    <row r="353" spans="1:6">
      <c r="A353" s="5">
        <v>487</v>
      </c>
      <c r="B353" s="12">
        <v>2.870563685</v>
      </c>
      <c r="C353" s="31">
        <v>352</v>
      </c>
      <c r="D353" s="12">
        <f>SUM($B$2:B353)</f>
        <v>830.85675896899966</v>
      </c>
      <c r="E353" s="12">
        <v>71.931082151563388</v>
      </c>
      <c r="F353" s="12">
        <f>SUM($E$2:E353)</f>
        <v>9932.0936376282843</v>
      </c>
    </row>
    <row r="354" spans="1:6">
      <c r="A354" s="5">
        <v>6</v>
      </c>
      <c r="B354" s="12">
        <v>3.3402922860000004</v>
      </c>
      <c r="C354" s="31">
        <v>353</v>
      </c>
      <c r="D354" s="12">
        <f>SUM($B$2:B354)</f>
        <v>834.19705125499968</v>
      </c>
      <c r="E354" s="12">
        <v>84.007913072318019</v>
      </c>
      <c r="F354" s="12">
        <f>SUM($E$2:E354)</f>
        <v>10016.101550700603</v>
      </c>
    </row>
    <row r="355" spans="1:6">
      <c r="A355" s="5">
        <v>252</v>
      </c>
      <c r="B355" s="12">
        <v>1.4091858080000002</v>
      </c>
      <c r="C355" s="31">
        <v>354</v>
      </c>
      <c r="D355" s="12">
        <f>SUM($B$2:B355)</f>
        <v>835.60623706299964</v>
      </c>
      <c r="E355" s="12">
        <v>35.630725446367421</v>
      </c>
      <c r="F355" s="12">
        <f>SUM($E$2:E355)</f>
        <v>10051.732276146971</v>
      </c>
    </row>
    <row r="356" spans="1:6">
      <c r="A356" s="5">
        <v>377</v>
      </c>
      <c r="B356" s="12">
        <v>2.6096033490000003</v>
      </c>
      <c r="C356" s="31">
        <v>355</v>
      </c>
      <c r="D356" s="12">
        <f>SUM($B$2:B356)</f>
        <v>838.21584041199969</v>
      </c>
      <c r="E356" s="12">
        <v>65.996056752961962</v>
      </c>
      <c r="F356" s="12">
        <f>SUM($E$2:E356)</f>
        <v>10117.728332899933</v>
      </c>
    </row>
    <row r="357" spans="1:6">
      <c r="A357" s="5">
        <v>486</v>
      </c>
      <c r="B357" s="12">
        <v>2.505219216</v>
      </c>
      <c r="C357" s="31">
        <v>356</v>
      </c>
      <c r="D357" s="12">
        <f>SUM($B$2:B357)</f>
        <v>840.72105962799969</v>
      </c>
      <c r="E357" s="12">
        <v>63.416378946982014</v>
      </c>
      <c r="F357" s="12">
        <f>SUM($E$2:E357)</f>
        <v>10181.144711846915</v>
      </c>
    </row>
    <row r="358" spans="1:6">
      <c r="A358" s="5">
        <v>5</v>
      </c>
      <c r="B358" s="12">
        <v>3.2359081510000003</v>
      </c>
      <c r="C358" s="31">
        <v>357</v>
      </c>
      <c r="D358" s="12">
        <f>SUM($B$2:B358)</f>
        <v>843.95696777899968</v>
      </c>
      <c r="E358" s="12">
        <v>82.124010230907132</v>
      </c>
      <c r="F358" s="12">
        <f>SUM($E$2:E358)</f>
        <v>10263.268722077823</v>
      </c>
    </row>
    <row r="359" spans="1:6">
      <c r="A359" s="5">
        <v>319</v>
      </c>
      <c r="B359" s="12">
        <v>2.818371618</v>
      </c>
      <c r="C359" s="31">
        <v>358</v>
      </c>
      <c r="D359" s="12">
        <f>SUM($B$2:B359)</f>
        <v>846.7753393969997</v>
      </c>
      <c r="E359" s="12">
        <v>71.799584113218287</v>
      </c>
      <c r="F359" s="12">
        <f>SUM($E$2:E359)</f>
        <v>10335.06830619104</v>
      </c>
    </row>
    <row r="360" spans="1:6">
      <c r="A360" s="5">
        <v>297</v>
      </c>
      <c r="B360" s="12">
        <v>2.5052192149999999</v>
      </c>
      <c r="C360" s="31">
        <v>359</v>
      </c>
      <c r="D360" s="12">
        <f>SUM($B$2:B360)</f>
        <v>849.28055861199971</v>
      </c>
      <c r="E360" s="12">
        <v>63.936680202466832</v>
      </c>
      <c r="F360" s="12">
        <f>SUM($E$2:E360)</f>
        <v>10399.004986393507</v>
      </c>
    </row>
    <row r="361" spans="1:6">
      <c r="A361" s="5">
        <v>324</v>
      </c>
      <c r="B361" s="12">
        <v>3.3924843530000004</v>
      </c>
      <c r="C361" s="31">
        <v>360</v>
      </c>
      <c r="D361" s="12">
        <f>SUM($B$2:B361)</f>
        <v>852.67304296499969</v>
      </c>
      <c r="E361" s="12">
        <v>86.681704503248426</v>
      </c>
      <c r="F361" s="12">
        <f>SUM($E$2:E361)</f>
        <v>10485.686690896755</v>
      </c>
    </row>
    <row r="362" spans="1:6">
      <c r="A362" s="5">
        <v>286</v>
      </c>
      <c r="B362" s="12">
        <v>3.6534446890000001</v>
      </c>
      <c r="C362" s="31">
        <v>361</v>
      </c>
      <c r="D362" s="12">
        <f>SUM($B$2:B362)</f>
        <v>856.32648765399972</v>
      </c>
      <c r="E362" s="12">
        <v>94.844022982318606</v>
      </c>
      <c r="F362" s="12">
        <f>SUM($E$2:E362)</f>
        <v>10580.530713879074</v>
      </c>
    </row>
    <row r="363" spans="1:6">
      <c r="A363" s="5">
        <v>386</v>
      </c>
      <c r="B363" s="12">
        <v>1.459850106</v>
      </c>
      <c r="C363" s="31">
        <v>362</v>
      </c>
      <c r="D363" s="12">
        <f>SUM($B$2:B363)</f>
        <v>857.7863377599997</v>
      </c>
      <c r="E363" s="12">
        <v>37.979086870779319</v>
      </c>
      <c r="F363" s="12">
        <f>SUM($E$2:E363)</f>
        <v>10618.509800749853</v>
      </c>
    </row>
    <row r="364" spans="1:6">
      <c r="A364" s="5">
        <v>235</v>
      </c>
      <c r="B364" s="12">
        <v>2.870563685</v>
      </c>
      <c r="C364" s="31">
        <v>363</v>
      </c>
      <c r="D364" s="12">
        <f>SUM($B$2:B364)</f>
        <v>860.65690144499968</v>
      </c>
      <c r="E364" s="12">
        <v>75.417165840635164</v>
      </c>
      <c r="F364" s="12">
        <f>SUM($E$2:E364)</f>
        <v>10693.926966590489</v>
      </c>
    </row>
    <row r="365" spans="1:6">
      <c r="A365" s="5">
        <v>298</v>
      </c>
      <c r="B365" s="12">
        <v>2.8183716170000004</v>
      </c>
      <c r="C365" s="31">
        <v>364</v>
      </c>
      <c r="D365" s="12">
        <f>SUM($B$2:B365)</f>
        <v>863.4752730619997</v>
      </c>
      <c r="E365" s="12">
        <v>74.306888451419312</v>
      </c>
      <c r="F365" s="12">
        <f>SUM($E$2:E365)</f>
        <v>10768.233855041908</v>
      </c>
    </row>
    <row r="366" spans="1:6">
      <c r="A366" s="5">
        <v>426</v>
      </c>
      <c r="B366" s="12">
        <v>3.3402922880000001</v>
      </c>
      <c r="C366" s="31">
        <v>365</v>
      </c>
      <c r="D366" s="12">
        <f>SUM($B$2:B366)</f>
        <v>866.8155653499997</v>
      </c>
      <c r="E366" s="12">
        <v>88.103201602953163</v>
      </c>
      <c r="F366" s="12">
        <f>SUM($E$2:E366)</f>
        <v>10856.337056644861</v>
      </c>
    </row>
    <row r="367" spans="1:6">
      <c r="A367" s="5">
        <v>442</v>
      </c>
      <c r="B367" s="12">
        <v>1.878914411</v>
      </c>
      <c r="C367" s="31">
        <v>366</v>
      </c>
      <c r="D367" s="12">
        <f>SUM($B$2:B367)</f>
        <v>868.69447976099968</v>
      </c>
      <c r="E367" s="12">
        <v>49.623728041034475</v>
      </c>
      <c r="F367" s="12">
        <f>SUM($E$2:E367)</f>
        <v>10905.960784685896</v>
      </c>
    </row>
    <row r="368" spans="1:6">
      <c r="A368" s="5">
        <v>419</v>
      </c>
      <c r="B368" s="12">
        <v>2.870563685</v>
      </c>
      <c r="C368" s="31">
        <v>367</v>
      </c>
      <c r="D368" s="12">
        <f>SUM($B$2:B368)</f>
        <v>871.56504344599966</v>
      </c>
      <c r="E368" s="12">
        <v>76.329261290425393</v>
      </c>
      <c r="F368" s="12">
        <f>SUM($E$2:E368)</f>
        <v>10982.290045976322</v>
      </c>
    </row>
    <row r="369" spans="1:6">
      <c r="A369" s="5">
        <v>280</v>
      </c>
      <c r="B369" s="12">
        <v>1.617954077</v>
      </c>
      <c r="C369" s="31">
        <v>368</v>
      </c>
      <c r="D369" s="12">
        <f>SUM($B$2:B369)</f>
        <v>873.1829975229997</v>
      </c>
      <c r="E369" s="12">
        <v>43.102785619553359</v>
      </c>
      <c r="F369" s="12">
        <f>SUM($E$2:E369)</f>
        <v>11025.392831595876</v>
      </c>
    </row>
    <row r="370" spans="1:6">
      <c r="A370" s="5">
        <v>441</v>
      </c>
      <c r="B370" s="12">
        <v>2.8705636839999999</v>
      </c>
      <c r="C370" s="31">
        <v>369</v>
      </c>
      <c r="D370" s="12">
        <f>SUM($B$2:B370)</f>
        <v>876.05356120699969</v>
      </c>
      <c r="E370" s="12">
        <v>76.522493537280369</v>
      </c>
      <c r="F370" s="12">
        <f>SUM($E$2:E370)</f>
        <v>11101.915325133157</v>
      </c>
    </row>
    <row r="371" spans="1:6">
      <c r="A371" s="5">
        <v>255</v>
      </c>
      <c r="B371" s="12">
        <v>1.9832985450000002</v>
      </c>
      <c r="C371" s="31">
        <v>370</v>
      </c>
      <c r="D371" s="12">
        <f>SUM($B$2:B371)</f>
        <v>878.03685975199971</v>
      </c>
      <c r="E371" s="12">
        <v>53.018033823577561</v>
      </c>
      <c r="F371" s="12">
        <f>SUM($E$2:E371)</f>
        <v>11154.933358956734</v>
      </c>
    </row>
    <row r="372" spans="1:6">
      <c r="A372" s="5">
        <v>249</v>
      </c>
      <c r="B372" s="12">
        <v>1.9311064790000001</v>
      </c>
      <c r="C372" s="31">
        <v>371</v>
      </c>
      <c r="D372" s="12">
        <f>SUM($B$2:B372)</f>
        <v>879.96796623099976</v>
      </c>
      <c r="E372" s="12">
        <v>51.797435960699772</v>
      </c>
      <c r="F372" s="12">
        <f>SUM($E$2:E372)</f>
        <v>11206.730794917434</v>
      </c>
    </row>
    <row r="373" spans="1:6">
      <c r="A373" s="5">
        <v>257</v>
      </c>
      <c r="B373" s="12">
        <v>2.1398747459999998</v>
      </c>
      <c r="C373" s="31">
        <v>372</v>
      </c>
      <c r="D373" s="12">
        <f>SUM($B$2:B373)</f>
        <v>882.1078409769998</v>
      </c>
      <c r="E373" s="12">
        <v>57.462885684818097</v>
      </c>
      <c r="F373" s="12">
        <f>SUM($E$2:E373)</f>
        <v>11264.193680602251</v>
      </c>
    </row>
    <row r="374" spans="1:6">
      <c r="A374" s="5">
        <v>253</v>
      </c>
      <c r="B374" s="12">
        <v>1.56576201</v>
      </c>
      <c r="C374" s="31">
        <v>373</v>
      </c>
      <c r="D374" s="12">
        <f>SUM($B$2:B374)</f>
        <v>883.67360298699975</v>
      </c>
      <c r="E374" s="12">
        <v>43.018375821179298</v>
      </c>
      <c r="F374" s="12">
        <f>SUM($E$2:E374)</f>
        <v>11307.21205642343</v>
      </c>
    </row>
    <row r="375" spans="1:6">
      <c r="A375" s="5">
        <v>382</v>
      </c>
      <c r="B375" s="12">
        <v>2.1398747459999998</v>
      </c>
      <c r="C375" s="31">
        <v>374</v>
      </c>
      <c r="D375" s="12">
        <f>SUM($B$2:B375)</f>
        <v>885.81347773299979</v>
      </c>
      <c r="E375" s="12">
        <v>59.141633701627661</v>
      </c>
      <c r="F375" s="12">
        <f>SUM($E$2:E375)</f>
        <v>11366.353690125057</v>
      </c>
    </row>
    <row r="376" spans="1:6">
      <c r="A376" s="5">
        <v>250</v>
      </c>
      <c r="B376" s="12">
        <v>2.453027149</v>
      </c>
      <c r="C376" s="31">
        <v>375</v>
      </c>
      <c r="D376" s="12">
        <f>SUM($B$2:B376)</f>
        <v>888.26650488199982</v>
      </c>
      <c r="E376" s="12">
        <v>67.89267844046816</v>
      </c>
      <c r="F376" s="12">
        <f>SUM($E$2:E376)</f>
        <v>11434.246368565526</v>
      </c>
    </row>
    <row r="377" spans="1:6">
      <c r="A377" s="5">
        <v>293</v>
      </c>
      <c r="B377" s="12">
        <v>1.304801675</v>
      </c>
      <c r="C377" s="31">
        <v>376</v>
      </c>
      <c r="D377" s="12">
        <f>SUM($B$2:B377)</f>
        <v>889.57130655699984</v>
      </c>
      <c r="E377" s="12">
        <v>36.286017291125013</v>
      </c>
      <c r="F377" s="12">
        <f>SUM($E$2:E377)</f>
        <v>11470.53238585665</v>
      </c>
    </row>
    <row r="378" spans="1:6">
      <c r="A378" s="5">
        <v>30</v>
      </c>
      <c r="B378" s="12">
        <v>2.0976062300000002</v>
      </c>
      <c r="C378" s="31">
        <v>377</v>
      </c>
      <c r="D378" s="12">
        <f>SUM($B$2:B378)</f>
        <v>891.66891278699984</v>
      </c>
      <c r="E378" s="12">
        <v>58.429677574336672</v>
      </c>
      <c r="F378" s="12">
        <f>SUM($E$2:E378)</f>
        <v>11528.962063430987</v>
      </c>
    </row>
    <row r="379" spans="1:6">
      <c r="A379" s="5">
        <v>254</v>
      </c>
      <c r="B379" s="12">
        <v>1.8267223450000001</v>
      </c>
      <c r="C379" s="31">
        <v>378</v>
      </c>
      <c r="D379" s="12">
        <f>SUM($B$2:B379)</f>
        <v>893.49563513199985</v>
      </c>
      <c r="E379" s="12">
        <v>51.179093938536418</v>
      </c>
      <c r="F379" s="12">
        <f>SUM($E$2:E379)</f>
        <v>11580.141157369522</v>
      </c>
    </row>
    <row r="380" spans="1:6">
      <c r="A380" s="5">
        <v>300</v>
      </c>
      <c r="B380" s="12">
        <v>3.653444688</v>
      </c>
      <c r="C380" s="31">
        <v>379</v>
      </c>
      <c r="D380" s="12">
        <f>SUM($B$2:B380)</f>
        <v>897.14907981999988</v>
      </c>
      <c r="E380" s="12">
        <v>102.99487501978933</v>
      </c>
      <c r="F380" s="12">
        <f>SUM($E$2:E380)</f>
        <v>11683.136032389311</v>
      </c>
    </row>
    <row r="381" spans="1:6">
      <c r="A381" s="5">
        <v>331</v>
      </c>
      <c r="B381" s="12">
        <v>1.409185809</v>
      </c>
      <c r="C381" s="31">
        <v>380</v>
      </c>
      <c r="D381" s="12">
        <f>SUM($B$2:B381)</f>
        <v>898.55826562899983</v>
      </c>
      <c r="E381" s="12">
        <v>40.055049695038562</v>
      </c>
      <c r="F381" s="12">
        <f>SUM($E$2:E381)</f>
        <v>11723.19108208435</v>
      </c>
    </row>
    <row r="382" spans="1:6">
      <c r="A382" s="5">
        <v>337</v>
      </c>
      <c r="B382" s="12">
        <v>2.0354906110000002</v>
      </c>
      <c r="C382" s="31">
        <v>381</v>
      </c>
      <c r="D382" s="12">
        <f>SUM($B$2:B382)</f>
        <v>900.59375623999983</v>
      </c>
      <c r="E382" s="12">
        <v>58.134821943136046</v>
      </c>
      <c r="F382" s="12">
        <f>SUM($E$2:E382)</f>
        <v>11781.325904027486</v>
      </c>
    </row>
    <row r="383" spans="1:6">
      <c r="A383" s="5">
        <v>312</v>
      </c>
      <c r="B383" s="12">
        <v>1.9311064790000001</v>
      </c>
      <c r="C383" s="31">
        <v>382</v>
      </c>
      <c r="D383" s="12">
        <f>SUM($B$2:B383)</f>
        <v>902.52486271899988</v>
      </c>
      <c r="E383" s="12">
        <v>55.605174428040634</v>
      </c>
      <c r="F383" s="12">
        <f>SUM($E$2:E383)</f>
        <v>11836.931078455527</v>
      </c>
    </row>
    <row r="384" spans="1:6">
      <c r="A384" s="5">
        <v>233</v>
      </c>
      <c r="B384" s="12">
        <v>1.8267223450000001</v>
      </c>
      <c r="C384" s="31">
        <v>383</v>
      </c>
      <c r="D384" s="12">
        <f>SUM($B$2:B384)</f>
        <v>904.35158506399989</v>
      </c>
      <c r="E384" s="12">
        <v>52.67181522147505</v>
      </c>
      <c r="F384" s="12">
        <f>SUM($E$2:E384)</f>
        <v>11889.602893677002</v>
      </c>
    </row>
    <row r="385" spans="1:6">
      <c r="A385" s="5">
        <v>413</v>
      </c>
      <c r="B385" s="12">
        <v>1.8789144120000001</v>
      </c>
      <c r="C385" s="31">
        <v>384</v>
      </c>
      <c r="D385" s="12">
        <f>SUM($B$2:B385)</f>
        <v>906.23049947599986</v>
      </c>
      <c r="E385" s="12">
        <v>54.601734801963481</v>
      </c>
      <c r="F385" s="12">
        <f>SUM($E$2:E385)</f>
        <v>11944.204628478965</v>
      </c>
    </row>
    <row r="386" spans="1:6">
      <c r="A386" s="5">
        <v>361</v>
      </c>
      <c r="B386" s="12">
        <v>2.0876826799999999</v>
      </c>
      <c r="C386" s="31">
        <v>385</v>
      </c>
      <c r="D386" s="12">
        <f>SUM($B$2:B386)</f>
        <v>908.31818215599981</v>
      </c>
      <c r="E386" s="12">
        <v>60.728795755646331</v>
      </c>
      <c r="F386" s="12">
        <f>SUM($E$2:E386)</f>
        <v>12004.93342423461</v>
      </c>
    </row>
    <row r="387" spans="1:6">
      <c r="A387" s="5">
        <v>258</v>
      </c>
      <c r="B387" s="12">
        <v>1.774530277</v>
      </c>
      <c r="C387" s="31">
        <v>386</v>
      </c>
      <c r="D387" s="12">
        <f>SUM($B$2:B387)</f>
        <v>910.09271243299986</v>
      </c>
      <c r="E387" s="12">
        <v>52.275196354009736</v>
      </c>
      <c r="F387" s="12">
        <f>SUM($E$2:E387)</f>
        <v>12057.208620588621</v>
      </c>
    </row>
    <row r="388" spans="1:6">
      <c r="A388" s="5">
        <v>270</v>
      </c>
      <c r="B388" s="12">
        <v>1.252609608</v>
      </c>
      <c r="C388" s="31">
        <v>387</v>
      </c>
      <c r="D388" s="12">
        <f>SUM($B$2:B388)</f>
        <v>911.3453220409998</v>
      </c>
      <c r="E388" s="12">
        <v>37.368981122177651</v>
      </c>
      <c r="F388" s="12">
        <f>SUM($E$2:E388)</f>
        <v>12094.577601710798</v>
      </c>
    </row>
    <row r="389" spans="1:6">
      <c r="A389" s="5">
        <v>408</v>
      </c>
      <c r="B389" s="12">
        <v>2.2442588809999999</v>
      </c>
      <c r="C389" s="31">
        <v>388</v>
      </c>
      <c r="D389" s="12">
        <f>SUM($B$2:B389)</f>
        <v>913.58958092199975</v>
      </c>
      <c r="E389" s="12">
        <v>67.405420330962272</v>
      </c>
      <c r="F389" s="12">
        <f>SUM($E$2:E389)</f>
        <v>12161.983022041761</v>
      </c>
    </row>
    <row r="390" spans="1:6">
      <c r="A390" s="5">
        <v>350</v>
      </c>
      <c r="B390" s="12">
        <v>2.0876826790000003</v>
      </c>
      <c r="C390" s="31">
        <v>389</v>
      </c>
      <c r="D390" s="12">
        <f>SUM($B$2:B390)</f>
        <v>915.67726360099971</v>
      </c>
      <c r="E390" s="12">
        <v>62.70560902698621</v>
      </c>
      <c r="F390" s="12">
        <f>SUM($E$2:E390)</f>
        <v>12224.688631068748</v>
      </c>
    </row>
    <row r="391" spans="1:6">
      <c r="A391" s="5">
        <v>232</v>
      </c>
      <c r="B391" s="12">
        <v>2.1398747469999999</v>
      </c>
      <c r="C391" s="31">
        <v>390</v>
      </c>
      <c r="D391" s="12">
        <f>SUM($B$2:B391)</f>
        <v>917.81713834799973</v>
      </c>
      <c r="E391" s="12">
        <v>64.711966221955265</v>
      </c>
      <c r="F391" s="12">
        <f>SUM($E$2:E391)</f>
        <v>12289.400597290703</v>
      </c>
    </row>
    <row r="392" spans="1:6">
      <c r="A392" s="5">
        <v>345</v>
      </c>
      <c r="B392" s="12">
        <v>2.1920668139999999</v>
      </c>
      <c r="C392" s="31">
        <v>391</v>
      </c>
      <c r="D392" s="12">
        <f>SUM($B$2:B392)</f>
        <v>920.00920516199972</v>
      </c>
      <c r="E392" s="12">
        <v>66.809814509816846</v>
      </c>
      <c r="F392" s="12">
        <f>SUM($E$2:E392)</f>
        <v>12356.210411800521</v>
      </c>
    </row>
    <row r="393" spans="1:6">
      <c r="A393" s="5">
        <v>10</v>
      </c>
      <c r="B393" s="12">
        <v>1.826722344</v>
      </c>
      <c r="C393" s="31">
        <v>392</v>
      </c>
      <c r="D393" s="12">
        <f>SUM($B$2:B393)</f>
        <v>921.83592750599973</v>
      </c>
      <c r="E393" s="12">
        <v>55.73192363578292</v>
      </c>
      <c r="F393" s="12">
        <f>SUM($E$2:E393)</f>
        <v>12411.942335436304</v>
      </c>
    </row>
    <row r="394" spans="1:6">
      <c r="A394" s="5">
        <v>440</v>
      </c>
      <c r="B394" s="12">
        <v>1.513569943</v>
      </c>
      <c r="C394" s="31">
        <v>393</v>
      </c>
      <c r="D394" s="12">
        <f>SUM($B$2:B394)</f>
        <v>923.34949744899973</v>
      </c>
      <c r="E394" s="12">
        <v>46.646249500113299</v>
      </c>
      <c r="F394" s="12">
        <f>SUM($E$2:E394)</f>
        <v>12458.588584936417</v>
      </c>
    </row>
    <row r="395" spans="1:6">
      <c r="A395" s="5">
        <v>301</v>
      </c>
      <c r="B395" s="12">
        <v>3.6534446890000005</v>
      </c>
      <c r="C395" s="31">
        <v>394</v>
      </c>
      <c r="D395" s="12">
        <f>SUM($B$2:B395)</f>
        <v>927.00294213799975</v>
      </c>
      <c r="E395" s="12">
        <v>113.03033838586468</v>
      </c>
      <c r="F395" s="12">
        <f>SUM($E$2:E395)</f>
        <v>12571.618923322281</v>
      </c>
    </row>
    <row r="396" spans="1:6">
      <c r="A396" s="5">
        <v>349</v>
      </c>
      <c r="B396" s="12">
        <v>1.461377876</v>
      </c>
      <c r="C396" s="31">
        <v>395</v>
      </c>
      <c r="D396" s="12">
        <f>SUM($B$2:B396)</f>
        <v>928.46432001399978</v>
      </c>
      <c r="E396" s="12">
        <v>45.302402362741034</v>
      </c>
      <c r="F396" s="12">
        <f>SUM($E$2:E396)</f>
        <v>12616.921325685022</v>
      </c>
    </row>
    <row r="397" spans="1:6">
      <c r="A397" s="5">
        <v>230</v>
      </c>
      <c r="B397" s="12">
        <v>3.5490605560000001</v>
      </c>
      <c r="C397" s="31">
        <v>396</v>
      </c>
      <c r="D397" s="12">
        <f>SUM($B$2:B397)</f>
        <v>932.01338056999975</v>
      </c>
      <c r="E397" s="12">
        <v>110.38943470659368</v>
      </c>
      <c r="F397" s="12">
        <f>SUM($E$2:E397)</f>
        <v>12727.310760391616</v>
      </c>
    </row>
    <row r="398" spans="1:6">
      <c r="A398" s="5">
        <v>231</v>
      </c>
      <c r="B398" s="12">
        <v>2.60960335</v>
      </c>
      <c r="C398" s="31">
        <v>397</v>
      </c>
      <c r="D398" s="12">
        <f>SUM($B$2:B398)</f>
        <v>934.6229839199998</v>
      </c>
      <c r="E398" s="12">
        <v>81.380331560968713</v>
      </c>
      <c r="F398" s="12">
        <f>SUM($E$2:E398)</f>
        <v>12808.691091952585</v>
      </c>
    </row>
    <row r="399" spans="1:6">
      <c r="A399" s="5">
        <v>295</v>
      </c>
      <c r="B399" s="12">
        <v>1.617954077</v>
      </c>
      <c r="C399" s="31">
        <v>398</v>
      </c>
      <c r="D399" s="12">
        <f>SUM($B$2:B399)</f>
        <v>936.24093799699983</v>
      </c>
      <c r="E399" s="12">
        <v>50.460919199576246</v>
      </c>
      <c r="F399" s="12">
        <f>SUM($E$2:E399)</f>
        <v>12859.152011152162</v>
      </c>
    </row>
    <row r="400" spans="1:6">
      <c r="A400" s="5">
        <v>489</v>
      </c>
      <c r="B400" s="12">
        <v>3.1315240200000001</v>
      </c>
      <c r="C400" s="31">
        <v>399</v>
      </c>
      <c r="D400" s="12">
        <f>SUM($B$2:B400)</f>
        <v>939.37246201699986</v>
      </c>
      <c r="E400" s="12">
        <v>98.183683450061025</v>
      </c>
      <c r="F400" s="12">
        <f>SUM($E$2:E400)</f>
        <v>12957.335694602223</v>
      </c>
    </row>
    <row r="401" spans="1:6">
      <c r="A401" s="5">
        <v>351</v>
      </c>
      <c r="B401" s="12">
        <v>1.617954077</v>
      </c>
      <c r="C401" s="31">
        <v>400</v>
      </c>
      <c r="D401" s="12">
        <f>SUM($B$2:B401)</f>
        <v>940.9904160939999</v>
      </c>
      <c r="E401" s="12">
        <v>51.108968331949164</v>
      </c>
      <c r="F401" s="12">
        <f>SUM($E$2:E401)</f>
        <v>13008.444662934173</v>
      </c>
    </row>
    <row r="402" spans="1:6">
      <c r="A402" s="5">
        <v>412</v>
      </c>
      <c r="B402" s="12">
        <v>2.1920668139999999</v>
      </c>
      <c r="C402" s="31">
        <v>401</v>
      </c>
      <c r="D402" s="12">
        <f>SUM($B$2:B402)</f>
        <v>943.18248290799988</v>
      </c>
      <c r="E402" s="12">
        <v>69.33668383676347</v>
      </c>
      <c r="F402" s="12">
        <f>SUM($E$2:E402)</f>
        <v>13077.781346770937</v>
      </c>
    </row>
    <row r="403" spans="1:6">
      <c r="A403" s="5">
        <v>443</v>
      </c>
      <c r="B403" s="12">
        <v>2.661795417</v>
      </c>
      <c r="C403" s="31">
        <v>402</v>
      </c>
      <c r="D403" s="12">
        <f>SUM($B$2:B403)</f>
        <v>945.84427832499989</v>
      </c>
      <c r="E403" s="12">
        <v>84.23960188186463</v>
      </c>
      <c r="F403" s="12">
        <f>SUM($E$2:E403)</f>
        <v>13162.020948652802</v>
      </c>
    </row>
    <row r="404" spans="1:6">
      <c r="A404" s="5">
        <v>365</v>
      </c>
      <c r="B404" s="12">
        <v>1.774530277</v>
      </c>
      <c r="C404" s="31">
        <v>403</v>
      </c>
      <c r="D404" s="12">
        <f>SUM($B$2:B404)</f>
        <v>947.61880860199994</v>
      </c>
      <c r="E404" s="12">
        <v>56.717023757376133</v>
      </c>
      <c r="F404" s="12">
        <f>SUM($E$2:E404)</f>
        <v>13218.737972410177</v>
      </c>
    </row>
    <row r="405" spans="1:6">
      <c r="A405" s="5">
        <v>381</v>
      </c>
      <c r="B405" s="12">
        <v>1.304801675</v>
      </c>
      <c r="C405" s="31">
        <v>404</v>
      </c>
      <c r="D405" s="12">
        <f>SUM($B$2:B405)</f>
        <v>948.92361027699997</v>
      </c>
      <c r="E405" s="12">
        <v>41.722449782998289</v>
      </c>
      <c r="F405" s="12">
        <f>SUM($E$2:E405)</f>
        <v>13260.460422193175</v>
      </c>
    </row>
    <row r="406" spans="1:6">
      <c r="A406" s="5">
        <v>322</v>
      </c>
      <c r="B406" s="12">
        <v>2.1920668139999999</v>
      </c>
      <c r="C406" s="31">
        <v>405</v>
      </c>
      <c r="D406" s="12">
        <f>SUM($B$2:B406)</f>
        <v>951.11567709099995</v>
      </c>
      <c r="E406" s="12">
        <v>70.889916514618236</v>
      </c>
      <c r="F406" s="12">
        <f>SUM($E$2:E406)</f>
        <v>13331.350338707793</v>
      </c>
    </row>
    <row r="407" spans="1:6">
      <c r="A407" s="5">
        <v>268</v>
      </c>
      <c r="B407" s="12">
        <v>2.4530271480000003</v>
      </c>
      <c r="C407" s="31">
        <v>406</v>
      </c>
      <c r="D407" s="12">
        <f>SUM($B$2:B407)</f>
        <v>953.568704239</v>
      </c>
      <c r="E407" s="12">
        <v>79.741033130178991</v>
      </c>
      <c r="F407" s="12">
        <f>SUM($E$2:E407)</f>
        <v>13411.091371837972</v>
      </c>
    </row>
    <row r="408" spans="1:6">
      <c r="A408" s="5">
        <v>35</v>
      </c>
      <c r="B408" s="12">
        <v>2.2881395859999998</v>
      </c>
      <c r="C408" s="31">
        <v>407</v>
      </c>
      <c r="D408" s="12">
        <f>SUM($B$2:B408)</f>
        <v>955.85684382499994</v>
      </c>
      <c r="E408" s="12">
        <v>74.963444308069114</v>
      </c>
      <c r="F408" s="12">
        <f>SUM($E$2:E408)</f>
        <v>13486.054816146041</v>
      </c>
    </row>
    <row r="409" spans="1:6">
      <c r="A409" s="5">
        <v>454</v>
      </c>
      <c r="B409" s="12">
        <v>2.3486430149999999</v>
      </c>
      <c r="C409" s="31">
        <v>408</v>
      </c>
      <c r="D409" s="12">
        <f>SUM($B$2:B409)</f>
        <v>958.20548683999994</v>
      </c>
      <c r="E409" s="12">
        <v>76.985998327340937</v>
      </c>
      <c r="F409" s="12">
        <f>SUM($E$2:E409)</f>
        <v>13563.040814473383</v>
      </c>
    </row>
    <row r="410" spans="1:6">
      <c r="A410" s="5">
        <v>466</v>
      </c>
      <c r="B410" s="12">
        <v>2.2979313459999995</v>
      </c>
      <c r="C410" s="31">
        <v>409</v>
      </c>
      <c r="D410" s="12">
        <f>SUM($B$2:B410)</f>
        <v>960.50341818599998</v>
      </c>
      <c r="E410" s="12">
        <v>75.934666029645328</v>
      </c>
      <c r="F410" s="12">
        <f>SUM($E$2:E410)</f>
        <v>13638.975480503028</v>
      </c>
    </row>
    <row r="411" spans="1:6">
      <c r="A411" s="5">
        <v>323</v>
      </c>
      <c r="B411" s="12">
        <v>3.3924843540000005</v>
      </c>
      <c r="C411" s="31">
        <v>410</v>
      </c>
      <c r="D411" s="12">
        <f>SUM($B$2:B411)</f>
        <v>963.89590253999995</v>
      </c>
      <c r="E411" s="12">
        <v>113.01091587056422</v>
      </c>
      <c r="F411" s="12">
        <f>SUM($E$2:E411)</f>
        <v>13751.986396373592</v>
      </c>
    </row>
    <row r="412" spans="1:6">
      <c r="A412" s="5">
        <v>517</v>
      </c>
      <c r="B412" s="12">
        <v>1.9905122659999999</v>
      </c>
      <c r="C412" s="31">
        <v>411</v>
      </c>
      <c r="D412" s="12">
        <f>SUM($B$2:B412)</f>
        <v>965.88641480599995</v>
      </c>
      <c r="E412" s="12">
        <v>67.188806834281522</v>
      </c>
      <c r="F412" s="12">
        <f>SUM($E$2:E412)</f>
        <v>13819.175203207873</v>
      </c>
    </row>
    <row r="413" spans="1:6">
      <c r="A413" s="5">
        <v>364</v>
      </c>
      <c r="B413" s="12">
        <v>3.0793319530000001</v>
      </c>
      <c r="C413" s="31">
        <v>412</v>
      </c>
      <c r="D413" s="12">
        <f>SUM($B$2:B413)</f>
        <v>968.9657467589999</v>
      </c>
      <c r="E413" s="12">
        <v>104.06689466080176</v>
      </c>
      <c r="F413" s="12">
        <f>SUM($E$2:E413)</f>
        <v>13923.242097868675</v>
      </c>
    </row>
    <row r="414" spans="1:6">
      <c r="A414" s="5">
        <v>491</v>
      </c>
      <c r="B414" s="12">
        <v>3.3402922870000005</v>
      </c>
      <c r="C414" s="31">
        <v>413</v>
      </c>
      <c r="D414" s="12">
        <f>SUM($B$2:B414)</f>
        <v>972.30603904599991</v>
      </c>
      <c r="E414" s="12">
        <v>113.43529205516863</v>
      </c>
      <c r="F414" s="12">
        <f>SUM($E$2:E414)</f>
        <v>14036.677389923843</v>
      </c>
    </row>
    <row r="415" spans="1:6">
      <c r="A415" s="5">
        <v>320</v>
      </c>
      <c r="B415" s="12">
        <v>3.0793319530000001</v>
      </c>
      <c r="C415" s="31">
        <v>414</v>
      </c>
      <c r="D415" s="12">
        <f>SUM($B$2:B415)</f>
        <v>975.38537099899986</v>
      </c>
      <c r="E415" s="12">
        <v>105.19675893727525</v>
      </c>
      <c r="F415" s="12">
        <f>SUM($E$2:E415)</f>
        <v>14141.874148861118</v>
      </c>
    </row>
    <row r="416" spans="1:6">
      <c r="A416" s="5">
        <v>336</v>
      </c>
      <c r="B416" s="12">
        <v>3.3402922860000004</v>
      </c>
      <c r="C416" s="31">
        <v>415</v>
      </c>
      <c r="D416" s="12">
        <f>SUM($B$2:B416)</f>
        <v>978.72566328499988</v>
      </c>
      <c r="E416" s="12">
        <v>114.31127349675387</v>
      </c>
      <c r="F416" s="12">
        <f>SUM($E$2:E416)</f>
        <v>14256.185422357872</v>
      </c>
    </row>
    <row r="417" spans="1:6">
      <c r="A417" s="5">
        <v>42</v>
      </c>
      <c r="B417" s="12">
        <v>2.532039234</v>
      </c>
      <c r="C417" s="31">
        <v>416</v>
      </c>
      <c r="D417" s="12">
        <f>SUM($B$2:B417)</f>
        <v>981.25770251899985</v>
      </c>
      <c r="E417" s="12">
        <v>86.941367843239988</v>
      </c>
      <c r="F417" s="12">
        <f>SUM($E$2:E417)</f>
        <v>14343.126790201111</v>
      </c>
    </row>
    <row r="418" spans="1:6">
      <c r="A418" s="5">
        <v>352</v>
      </c>
      <c r="B418" s="12">
        <v>3.1315240190000004</v>
      </c>
      <c r="C418" s="31">
        <v>417</v>
      </c>
      <c r="D418" s="12">
        <f>SUM($B$2:B418)</f>
        <v>984.38922653799989</v>
      </c>
      <c r="E418" s="12">
        <v>109.86481034733865</v>
      </c>
      <c r="F418" s="12">
        <f>SUM($E$2:E418)</f>
        <v>14452.99160054845</v>
      </c>
    </row>
    <row r="419" spans="1:6">
      <c r="A419" s="5">
        <v>310</v>
      </c>
      <c r="B419" s="12">
        <v>3.079331952</v>
      </c>
      <c r="C419" s="31">
        <v>418</v>
      </c>
      <c r="D419" s="12">
        <f>SUM($B$2:B419)</f>
        <v>987.46855848999985</v>
      </c>
      <c r="E419" s="12">
        <v>109.31347827738851</v>
      </c>
      <c r="F419" s="12">
        <f>SUM($E$2:E419)</f>
        <v>14562.305078825839</v>
      </c>
    </row>
    <row r="420" spans="1:6">
      <c r="A420" s="5">
        <v>314</v>
      </c>
      <c r="B420" s="12">
        <v>2.1398747469999999</v>
      </c>
      <c r="C420" s="31">
        <v>419</v>
      </c>
      <c r="D420" s="12">
        <f>SUM($B$2:B420)</f>
        <v>989.60843323699987</v>
      </c>
      <c r="E420" s="12">
        <v>76.46626664915766</v>
      </c>
      <c r="F420" s="12">
        <f>SUM($E$2:E420)</f>
        <v>14638.771345474997</v>
      </c>
    </row>
    <row r="421" spans="1:6">
      <c r="A421" s="5">
        <v>8</v>
      </c>
      <c r="B421" s="12">
        <v>2.2964509469999999</v>
      </c>
      <c r="C421" s="31">
        <v>420</v>
      </c>
      <c r="D421" s="12">
        <f>SUM($B$2:B421)</f>
        <v>991.90488418399991</v>
      </c>
      <c r="E421" s="12">
        <v>82.77953761489168</v>
      </c>
      <c r="F421" s="12">
        <f>SUM($E$2:E421)</f>
        <v>14721.550883089889</v>
      </c>
    </row>
    <row r="422" spans="1:6">
      <c r="A422" s="5">
        <v>44</v>
      </c>
      <c r="B422" s="12">
        <v>1.4023635580000002</v>
      </c>
      <c r="C422" s="31">
        <v>421</v>
      </c>
      <c r="D422" s="12">
        <f>SUM($B$2:B422)</f>
        <v>993.30724774199996</v>
      </c>
      <c r="E422" s="12">
        <v>50.723946692426807</v>
      </c>
      <c r="F422" s="12">
        <f>SUM($E$2:E422)</f>
        <v>14772.274829782316</v>
      </c>
    </row>
    <row r="423" spans="1:6">
      <c r="A423" s="5">
        <v>3</v>
      </c>
      <c r="B423" s="12">
        <v>3.2359081520000004</v>
      </c>
      <c r="C423" s="31">
        <v>422</v>
      </c>
      <c r="D423" s="12">
        <f>SUM($B$2:B423)</f>
        <v>996.54315589399994</v>
      </c>
      <c r="E423" s="12">
        <v>117.36670934888781</v>
      </c>
      <c r="F423" s="12">
        <f>SUM($E$2:E423)</f>
        <v>14889.641539131204</v>
      </c>
    </row>
    <row r="424" spans="1:6">
      <c r="A424" s="5">
        <v>259</v>
      </c>
      <c r="B424" s="12">
        <v>2.1398747469999999</v>
      </c>
      <c r="C424" s="31">
        <v>423</v>
      </c>
      <c r="D424" s="12">
        <f>SUM($B$2:B424)</f>
        <v>998.68303064099996</v>
      </c>
      <c r="E424" s="12">
        <v>77.892977255328901</v>
      </c>
      <c r="F424" s="12">
        <f>SUM($E$2:E424)</f>
        <v>14967.534516386533</v>
      </c>
    </row>
    <row r="425" spans="1:6">
      <c r="A425" s="5">
        <v>368</v>
      </c>
      <c r="B425" s="12">
        <v>1.9311064790000001</v>
      </c>
      <c r="C425" s="31">
        <v>424</v>
      </c>
      <c r="D425" s="12">
        <f>SUM($B$2:B425)</f>
        <v>1000.61413712</v>
      </c>
      <c r="E425" s="12">
        <v>70.731593300492776</v>
      </c>
      <c r="F425" s="12">
        <f>SUM($E$2:E425)</f>
        <v>15038.266109687025</v>
      </c>
    </row>
    <row r="426" spans="1:6">
      <c r="A426" s="5">
        <v>468</v>
      </c>
      <c r="B426" s="12">
        <v>1.754367123</v>
      </c>
      <c r="C426" s="31">
        <v>425</v>
      </c>
      <c r="D426" s="12">
        <f>SUM($B$2:B426)</f>
        <v>1002.368504243</v>
      </c>
      <c r="E426" s="12">
        <v>64.402726071596547</v>
      </c>
      <c r="F426" s="12">
        <f>SUM($E$2:E426)</f>
        <v>15102.668835758621</v>
      </c>
    </row>
    <row r="427" spans="1:6">
      <c r="A427" s="5">
        <v>269</v>
      </c>
      <c r="B427" s="12">
        <v>2.870563685</v>
      </c>
      <c r="C427" s="31">
        <v>426</v>
      </c>
      <c r="D427" s="12">
        <f>SUM($B$2:B427)</f>
        <v>1005.2390679279999</v>
      </c>
      <c r="E427" s="12">
        <v>106.39379900628296</v>
      </c>
      <c r="F427" s="12">
        <f>SUM($E$2:E427)</f>
        <v>15209.062634764903</v>
      </c>
    </row>
    <row r="428" spans="1:6">
      <c r="A428" s="5">
        <v>21</v>
      </c>
      <c r="B428" s="12">
        <v>0.99164927300000005</v>
      </c>
      <c r="C428" s="31">
        <v>427</v>
      </c>
      <c r="D428" s="12">
        <f>SUM($B$2:B428)</f>
        <v>1006.2307172009999</v>
      </c>
      <c r="E428" s="12">
        <v>36.799385241951143</v>
      </c>
      <c r="F428" s="12">
        <f>SUM($E$2:E428)</f>
        <v>15245.862020006854</v>
      </c>
    </row>
    <row r="429" spans="1:6">
      <c r="A429" s="5">
        <v>497</v>
      </c>
      <c r="B429" s="12">
        <v>2.5574112819999999</v>
      </c>
      <c r="C429" s="31">
        <v>428</v>
      </c>
      <c r="D429" s="12">
        <f>SUM($B$2:B429)</f>
        <v>1008.7881284829999</v>
      </c>
      <c r="E429" s="12">
        <v>95.035015608328393</v>
      </c>
      <c r="F429" s="12">
        <f>SUM($E$2:E429)</f>
        <v>15340.897035615182</v>
      </c>
    </row>
    <row r="430" spans="1:6">
      <c r="A430" s="5">
        <v>20</v>
      </c>
      <c r="B430" s="12">
        <v>3.131524019</v>
      </c>
      <c r="C430" s="31">
        <v>429</v>
      </c>
      <c r="D430" s="12">
        <f>SUM($B$2:B430)</f>
        <v>1011.919652502</v>
      </c>
      <c r="E430" s="12">
        <v>116.78395201715578</v>
      </c>
      <c r="F430" s="12">
        <f>SUM($E$2:E430)</f>
        <v>15457.680987632339</v>
      </c>
    </row>
    <row r="431" spans="1:6">
      <c r="A431" s="5">
        <v>325</v>
      </c>
      <c r="B431" s="12">
        <v>2.453027149</v>
      </c>
      <c r="C431" s="31">
        <v>430</v>
      </c>
      <c r="D431" s="12">
        <f>SUM($B$2:B431)</f>
        <v>1014.372679651</v>
      </c>
      <c r="E431" s="12">
        <v>92.685991493886803</v>
      </c>
      <c r="F431" s="12">
        <f>SUM($E$2:E431)</f>
        <v>15550.366979126225</v>
      </c>
    </row>
    <row r="432" spans="1:6">
      <c r="A432" s="5">
        <v>366</v>
      </c>
      <c r="B432" s="12">
        <v>1.670146143</v>
      </c>
      <c r="C432" s="31">
        <v>431</v>
      </c>
      <c r="D432" s="12">
        <f>SUM($B$2:B432)</f>
        <v>1016.042825794</v>
      </c>
      <c r="E432" s="12">
        <v>63.395192982624977</v>
      </c>
      <c r="F432" s="12">
        <f>SUM($E$2:E432)</f>
        <v>15613.762172108851</v>
      </c>
    </row>
    <row r="433" spans="1:6">
      <c r="A433" s="5">
        <v>22</v>
      </c>
      <c r="B433" s="12">
        <v>3.027139885</v>
      </c>
      <c r="C433" s="31">
        <v>432</v>
      </c>
      <c r="D433" s="12">
        <f>SUM($B$2:B433)</f>
        <v>1019.069965679</v>
      </c>
      <c r="E433" s="12">
        <v>115.18176728732304</v>
      </c>
      <c r="F433" s="12">
        <f>SUM($E$2:E433)</f>
        <v>15728.943939396173</v>
      </c>
    </row>
    <row r="434" spans="1:6">
      <c r="A434" s="5">
        <v>438</v>
      </c>
      <c r="B434" s="12">
        <v>2.0876826799999999</v>
      </c>
      <c r="C434" s="31">
        <v>433</v>
      </c>
      <c r="D434" s="12">
        <f>SUM($B$2:B434)</f>
        <v>1021.1576483589999</v>
      </c>
      <c r="E434" s="12">
        <v>79.546250914170855</v>
      </c>
      <c r="F434" s="12">
        <f>SUM($E$2:E434)</f>
        <v>15808.490190310344</v>
      </c>
    </row>
    <row r="435" spans="1:6">
      <c r="A435" s="5">
        <v>457</v>
      </c>
      <c r="B435" s="12">
        <v>2.818371618</v>
      </c>
      <c r="C435" s="31">
        <v>434</v>
      </c>
      <c r="D435" s="12">
        <f>SUM($B$2:B435)</f>
        <v>1023.976019977</v>
      </c>
      <c r="E435" s="12">
        <v>107.79979554173417</v>
      </c>
      <c r="F435" s="12">
        <f>SUM($E$2:E435)</f>
        <v>15916.289985852078</v>
      </c>
    </row>
    <row r="436" spans="1:6">
      <c r="A436" s="5">
        <v>299</v>
      </c>
      <c r="B436" s="12">
        <v>2.1398747469999999</v>
      </c>
      <c r="C436" s="31">
        <v>435</v>
      </c>
      <c r="D436" s="12">
        <f>SUM($B$2:B436)</f>
        <v>1026.1158947239999</v>
      </c>
      <c r="E436" s="12">
        <v>81.897104239783204</v>
      </c>
      <c r="F436" s="12">
        <f>SUM($E$2:E436)</f>
        <v>15998.18709009186</v>
      </c>
    </row>
    <row r="437" spans="1:6">
      <c r="A437" s="5">
        <v>451</v>
      </c>
      <c r="B437" s="12">
        <v>2.60960335</v>
      </c>
      <c r="C437" s="31">
        <v>436</v>
      </c>
      <c r="D437" s="12">
        <f>SUM($B$2:B437)</f>
        <v>1028.7254980739999</v>
      </c>
      <c r="E437" s="12">
        <v>100.11181430811236</v>
      </c>
      <c r="F437" s="12">
        <f>SUM($E$2:E437)</f>
        <v>16098.298904399973</v>
      </c>
    </row>
    <row r="438" spans="1:6">
      <c r="A438" s="5">
        <v>271</v>
      </c>
      <c r="B438" s="12">
        <v>2.713987484</v>
      </c>
      <c r="C438" s="31">
        <v>437</v>
      </c>
      <c r="D438" s="12">
        <f>SUM($B$2:B438)</f>
        <v>1031.4394855579999</v>
      </c>
      <c r="E438" s="12">
        <v>104.72024119499632</v>
      </c>
      <c r="F438" s="12">
        <f>SUM($E$2:E438)</f>
        <v>16203.01914559497</v>
      </c>
    </row>
    <row r="439" spans="1:6">
      <c r="A439" s="5">
        <v>334</v>
      </c>
      <c r="B439" s="12">
        <v>3.3924843550000001</v>
      </c>
      <c r="C439" s="31">
        <v>438</v>
      </c>
      <c r="D439" s="12">
        <f>SUM($B$2:B439)</f>
        <v>1034.831969913</v>
      </c>
      <c r="E439" s="12">
        <v>131.00250917864088</v>
      </c>
      <c r="F439" s="12">
        <f>SUM($E$2:E439)</f>
        <v>16334.021654773611</v>
      </c>
    </row>
    <row r="440" spans="1:6">
      <c r="A440" s="5">
        <v>285</v>
      </c>
      <c r="B440" s="12">
        <v>1.513569943</v>
      </c>
      <c r="C440" s="31">
        <v>439</v>
      </c>
      <c r="D440" s="12">
        <f>SUM($B$2:B440)</f>
        <v>1036.345539856</v>
      </c>
      <c r="E440" s="12">
        <v>59.090260028907508</v>
      </c>
      <c r="F440" s="12">
        <f>SUM($E$2:E440)</f>
        <v>16393.111914802517</v>
      </c>
    </row>
    <row r="441" spans="1:6">
      <c r="A441" s="5">
        <v>367</v>
      </c>
      <c r="B441" s="12">
        <v>1.304801675</v>
      </c>
      <c r="C441" s="31">
        <v>440</v>
      </c>
      <c r="D441" s="12">
        <f>SUM($B$2:B441)</f>
        <v>1037.6503415309999</v>
      </c>
      <c r="E441" s="12">
        <v>52.103229830089305</v>
      </c>
      <c r="F441" s="12">
        <f>SUM($E$2:E441)</f>
        <v>16445.215144632606</v>
      </c>
    </row>
    <row r="442" spans="1:6">
      <c r="A442" s="5">
        <v>13</v>
      </c>
      <c r="B442" s="12">
        <v>1.7223382110000001</v>
      </c>
      <c r="C442" s="31">
        <v>441</v>
      </c>
      <c r="D442" s="12">
        <f>SUM($B$2:B442)</f>
        <v>1039.3726797419999</v>
      </c>
      <c r="E442" s="12">
        <v>68.880786734200527</v>
      </c>
      <c r="F442" s="12">
        <f>SUM($E$2:E442)</f>
        <v>16514.095931366806</v>
      </c>
    </row>
    <row r="443" spans="1:6">
      <c r="A443" s="5">
        <v>338</v>
      </c>
      <c r="B443" s="12">
        <v>2.5052192149999999</v>
      </c>
      <c r="C443" s="31">
        <v>442</v>
      </c>
      <c r="D443" s="12">
        <f>SUM($B$2:B443)</f>
        <v>1041.8778989569998</v>
      </c>
      <c r="E443" s="12">
        <v>101.06770188207965</v>
      </c>
      <c r="F443" s="12">
        <f>SUM($E$2:E443)</f>
        <v>16615.163633248885</v>
      </c>
    </row>
    <row r="444" spans="1:6">
      <c r="A444" s="5">
        <v>234</v>
      </c>
      <c r="B444" s="12">
        <v>3.4446764220000001</v>
      </c>
      <c r="C444" s="31">
        <v>443</v>
      </c>
      <c r="D444" s="12">
        <f>SUM($B$2:B444)</f>
        <v>1045.3225753789998</v>
      </c>
      <c r="E444" s="12">
        <v>141.58391562020429</v>
      </c>
      <c r="F444" s="12">
        <f>SUM($E$2:E444)</f>
        <v>16756.747548869091</v>
      </c>
    </row>
    <row r="445" spans="1:6">
      <c r="A445" s="5">
        <v>378</v>
      </c>
      <c r="B445" s="12">
        <v>1.304801675</v>
      </c>
      <c r="C445" s="31">
        <v>444</v>
      </c>
      <c r="D445" s="12">
        <f>SUM($B$2:B445)</f>
        <v>1046.6273770539997</v>
      </c>
      <c r="E445" s="12">
        <v>53.686029069099497</v>
      </c>
      <c r="F445" s="12">
        <f>SUM($E$2:E445)</f>
        <v>16810.433577938191</v>
      </c>
    </row>
    <row r="446" spans="1:6">
      <c r="A446" s="5">
        <v>435</v>
      </c>
      <c r="B446" s="12">
        <v>1.5657620090000002</v>
      </c>
      <c r="C446" s="31">
        <v>445</v>
      </c>
      <c r="D446" s="12">
        <f>SUM($B$2:B446)</f>
        <v>1048.1931390629998</v>
      </c>
      <c r="E446" s="12">
        <v>64.63035965911989</v>
      </c>
      <c r="F446" s="12">
        <f>SUM($E$2:E446)</f>
        <v>16875.063937597311</v>
      </c>
    </row>
    <row r="447" spans="1:6">
      <c r="A447" s="5">
        <v>461</v>
      </c>
      <c r="B447" s="12">
        <v>2.2442588809999999</v>
      </c>
      <c r="C447" s="31">
        <v>446</v>
      </c>
      <c r="D447" s="12">
        <f>SUM($B$2:B447)</f>
        <v>1050.4373979439997</v>
      </c>
      <c r="E447" s="12">
        <v>93.348667307206981</v>
      </c>
      <c r="F447" s="12">
        <f>SUM($E$2:E447)</f>
        <v>16968.412604904519</v>
      </c>
    </row>
    <row r="448" spans="1:6">
      <c r="A448" s="5">
        <v>433</v>
      </c>
      <c r="B448" s="12">
        <v>2.1398747460000003</v>
      </c>
      <c r="C448" s="31">
        <v>447</v>
      </c>
      <c r="D448" s="12">
        <f>SUM($B$2:B448)</f>
        <v>1052.5772726899997</v>
      </c>
      <c r="E448" s="12">
        <v>90.175522490175879</v>
      </c>
      <c r="F448" s="12">
        <f>SUM($E$2:E448)</f>
        <v>17058.588127394694</v>
      </c>
    </row>
    <row r="449" spans="1:6">
      <c r="A449" s="5">
        <v>353</v>
      </c>
      <c r="B449" s="12">
        <v>1.409185809</v>
      </c>
      <c r="C449" s="31">
        <v>448</v>
      </c>
      <c r="D449" s="12">
        <f>SUM($B$2:B449)</f>
        <v>1053.9864584989998</v>
      </c>
      <c r="E449" s="12">
        <v>59.467100306981202</v>
      </c>
      <c r="F449" s="12">
        <f>SUM($E$2:E449)</f>
        <v>17118.055227701676</v>
      </c>
    </row>
    <row r="450" spans="1:6">
      <c r="A450" s="5">
        <v>341</v>
      </c>
      <c r="B450" s="12">
        <v>1.8267223450000001</v>
      </c>
      <c r="C450" s="31">
        <v>449</v>
      </c>
      <c r="D450" s="12">
        <f>SUM($B$2:B450)</f>
        <v>1055.8131808439998</v>
      </c>
      <c r="E450" s="12">
        <v>77.25611768007964</v>
      </c>
      <c r="F450" s="12">
        <f>SUM($E$2:E450)</f>
        <v>17195.311345381757</v>
      </c>
    </row>
    <row r="451" spans="1:6">
      <c r="A451" s="5">
        <v>311</v>
      </c>
      <c r="B451" s="12">
        <v>2.453027149</v>
      </c>
      <c r="C451" s="31">
        <v>450</v>
      </c>
      <c r="D451" s="12">
        <f>SUM($B$2:B451)</f>
        <v>1058.2662079929999</v>
      </c>
      <c r="E451" s="12">
        <v>106.53981518803575</v>
      </c>
      <c r="F451" s="12">
        <f>SUM($E$2:E451)</f>
        <v>17301.851160569793</v>
      </c>
    </row>
    <row r="452" spans="1:6">
      <c r="A452" s="5">
        <v>375</v>
      </c>
      <c r="B452" s="12">
        <v>1.461377876</v>
      </c>
      <c r="C452" s="31">
        <v>451</v>
      </c>
      <c r="D452" s="12">
        <f>SUM($B$2:B452)</f>
        <v>1059.7275858689998</v>
      </c>
      <c r="E452" s="12">
        <v>63.489153424209221</v>
      </c>
      <c r="F452" s="12">
        <f>SUM($E$2:E452)</f>
        <v>17365.340313994002</v>
      </c>
    </row>
    <row r="453" spans="1:6">
      <c r="A453" s="5">
        <v>459</v>
      </c>
      <c r="B453" s="12">
        <v>3.079331952</v>
      </c>
      <c r="C453" s="31">
        <v>452</v>
      </c>
      <c r="D453" s="12">
        <f>SUM($B$2:B453)</f>
        <v>1062.8069178209998</v>
      </c>
      <c r="E453" s="12">
        <v>136.18598085177692</v>
      </c>
      <c r="F453" s="12">
        <f>SUM($E$2:E453)</f>
        <v>17501.526294845778</v>
      </c>
    </row>
    <row r="454" spans="1:6">
      <c r="A454" s="5">
        <v>449</v>
      </c>
      <c r="B454" s="12">
        <v>2.2964509479999999</v>
      </c>
      <c r="C454" s="31">
        <v>453</v>
      </c>
      <c r="D454" s="12">
        <f>SUM($B$2:B454)</f>
        <v>1065.1033687689999</v>
      </c>
      <c r="E454" s="12">
        <v>101.98164888991712</v>
      </c>
      <c r="F454" s="12">
        <f>SUM($E$2:E454)</f>
        <v>17603.507943735694</v>
      </c>
    </row>
    <row r="455" spans="1:6">
      <c r="A455" s="5">
        <v>455</v>
      </c>
      <c r="B455" s="12">
        <v>2.766179551</v>
      </c>
      <c r="C455" s="31">
        <v>454</v>
      </c>
      <c r="D455" s="12">
        <f>SUM($B$2:B455)</f>
        <v>1067.8695483199999</v>
      </c>
      <c r="E455" s="12">
        <v>123.16145466947313</v>
      </c>
      <c r="F455" s="12">
        <f>SUM($E$2:E455)</f>
        <v>17726.669398405167</v>
      </c>
    </row>
    <row r="456" spans="1:6">
      <c r="A456" s="5">
        <v>448</v>
      </c>
      <c r="B456" s="12">
        <v>2.922755752</v>
      </c>
      <c r="C456" s="31">
        <v>455</v>
      </c>
      <c r="D456" s="12">
        <f>SUM($B$2:B456)</f>
        <v>1070.792304072</v>
      </c>
      <c r="E456" s="12">
        <v>131.8790371219886</v>
      </c>
      <c r="F456" s="12">
        <f>SUM($E$2:E456)</f>
        <v>17858.548435527155</v>
      </c>
    </row>
    <row r="457" spans="1:6">
      <c r="A457" s="5">
        <v>498</v>
      </c>
      <c r="B457" s="12">
        <v>2.453027149</v>
      </c>
      <c r="C457" s="31">
        <v>456</v>
      </c>
      <c r="D457" s="12">
        <f>SUM($B$2:B457)</f>
        <v>1073.245331221</v>
      </c>
      <c r="E457" s="12">
        <v>111.87435312780575</v>
      </c>
      <c r="F457" s="12">
        <f>SUM($E$2:E457)</f>
        <v>17970.42278865496</v>
      </c>
    </row>
    <row r="458" spans="1:6">
      <c r="A458" s="5">
        <v>488</v>
      </c>
      <c r="B458" s="12">
        <v>2.1920668139999999</v>
      </c>
      <c r="C458" s="31">
        <v>457</v>
      </c>
      <c r="D458" s="12">
        <f>SUM($B$2:B458)</f>
        <v>1075.4373980350001</v>
      </c>
      <c r="E458" s="12">
        <v>101.74605546306491</v>
      </c>
      <c r="F458" s="12">
        <f>SUM($E$2:E458)</f>
        <v>18072.168844118023</v>
      </c>
    </row>
    <row r="459" spans="1:6">
      <c r="A459" s="5">
        <v>465</v>
      </c>
      <c r="B459" s="12">
        <v>2.400835082</v>
      </c>
      <c r="C459" s="31">
        <v>458</v>
      </c>
      <c r="D459" s="12">
        <f>SUM($B$2:B459)</f>
        <v>1077.8382331170001</v>
      </c>
      <c r="E459" s="12">
        <v>111.59832723046786</v>
      </c>
      <c r="F459" s="12">
        <f>SUM($E$2:E459)</f>
        <v>18183.767171348492</v>
      </c>
    </row>
    <row r="460" spans="1:6">
      <c r="A460" s="5">
        <v>48</v>
      </c>
      <c r="B460" s="12">
        <v>2.766179551</v>
      </c>
      <c r="C460" s="31">
        <v>459</v>
      </c>
      <c r="D460" s="12">
        <f>SUM($B$2:B460)</f>
        <v>1080.6044126680001</v>
      </c>
      <c r="E460" s="12">
        <v>128.98886776501675</v>
      </c>
      <c r="F460" s="12">
        <f>SUM($E$2:E460)</f>
        <v>18312.756039113508</v>
      </c>
    </row>
    <row r="461" spans="1:6">
      <c r="A461" s="5">
        <v>493</v>
      </c>
      <c r="B461" s="12">
        <v>2.400835082</v>
      </c>
      <c r="C461" s="31">
        <v>460</v>
      </c>
      <c r="D461" s="12">
        <f>SUM($B$2:B461)</f>
        <v>1083.0052477500001</v>
      </c>
      <c r="E461" s="12">
        <v>111.95395879474363</v>
      </c>
      <c r="F461" s="12">
        <f>SUM($E$2:E461)</f>
        <v>18424.709997908252</v>
      </c>
    </row>
    <row r="462" spans="1:6">
      <c r="A462" s="5">
        <v>354</v>
      </c>
      <c r="B462" s="12">
        <v>2.766179551</v>
      </c>
      <c r="C462" s="31">
        <v>461</v>
      </c>
      <c r="D462" s="12">
        <f>SUM($B$2:B462)</f>
        <v>1085.7714273010001</v>
      </c>
      <c r="E462" s="12">
        <v>130.81035652514163</v>
      </c>
      <c r="F462" s="12">
        <f>SUM($E$2:E462)</f>
        <v>18555.520354433393</v>
      </c>
    </row>
    <row r="463" spans="1:6">
      <c r="A463" s="5">
        <v>427</v>
      </c>
      <c r="B463" s="12">
        <v>3.2359081540000001</v>
      </c>
      <c r="C463" s="31">
        <v>462</v>
      </c>
      <c r="D463" s="12">
        <f>SUM($B$2:B463)</f>
        <v>1089.0073354550002</v>
      </c>
      <c r="E463" s="12">
        <v>154.16827204133176</v>
      </c>
      <c r="F463" s="12">
        <f>SUM($E$2:E463)</f>
        <v>18709.688626474723</v>
      </c>
    </row>
    <row r="464" spans="1:6">
      <c r="A464" s="5">
        <v>509</v>
      </c>
      <c r="B464" s="12">
        <v>2.4530271470000002</v>
      </c>
      <c r="C464" s="31">
        <v>463</v>
      </c>
      <c r="D464" s="12">
        <f>SUM($B$2:B464)</f>
        <v>1091.4603626020003</v>
      </c>
      <c r="E464" s="12">
        <v>120.07262147318936</v>
      </c>
      <c r="F464" s="12">
        <f>SUM($E$2:E464)</f>
        <v>18829.76124794791</v>
      </c>
    </row>
    <row r="465" spans="1:6">
      <c r="A465" s="5">
        <v>339</v>
      </c>
      <c r="B465" s="12">
        <v>3.0271398860000001</v>
      </c>
      <c r="C465" s="31">
        <v>464</v>
      </c>
      <c r="D465" s="12">
        <f>SUM($B$2:B465)</f>
        <v>1094.4875024880002</v>
      </c>
      <c r="E465" s="12">
        <v>148.37483580773059</v>
      </c>
      <c r="F465" s="12">
        <f>SUM($E$2:E465)</f>
        <v>18978.136083755642</v>
      </c>
    </row>
    <row r="466" spans="1:6">
      <c r="A466" s="5">
        <v>28</v>
      </c>
      <c r="B466" s="12">
        <v>2.6369286870000002</v>
      </c>
      <c r="C466" s="31">
        <v>465</v>
      </c>
      <c r="D466" s="12">
        <f>SUM($B$2:B466)</f>
        <v>1097.1244311750002</v>
      </c>
      <c r="E466" s="12">
        <v>129.45127290367347</v>
      </c>
      <c r="F466" s="12">
        <f>SUM($E$2:E466)</f>
        <v>19107.587356659315</v>
      </c>
    </row>
    <row r="467" spans="1:6">
      <c r="A467" s="5">
        <v>24</v>
      </c>
      <c r="B467" s="12">
        <v>1.9311064780000002</v>
      </c>
      <c r="C467" s="31">
        <v>466</v>
      </c>
      <c r="D467" s="12">
        <f>SUM($B$2:B467)</f>
        <v>1099.0555376530001</v>
      </c>
      <c r="E467" s="12">
        <v>96.043950406770392</v>
      </c>
      <c r="F467" s="12">
        <f>SUM($E$2:E467)</f>
        <v>19203.631307066084</v>
      </c>
    </row>
    <row r="468" spans="1:6">
      <c r="A468" s="5">
        <v>342</v>
      </c>
      <c r="B468" s="12">
        <v>2.0354906129999999</v>
      </c>
      <c r="C468" s="31">
        <v>467</v>
      </c>
      <c r="D468" s="12">
        <f>SUM($B$2:B468)</f>
        <v>1101.0910282660002</v>
      </c>
      <c r="E468" s="12">
        <v>101.63214868291908</v>
      </c>
      <c r="F468" s="12">
        <f>SUM($E$2:E468)</f>
        <v>19305.263455749002</v>
      </c>
    </row>
    <row r="469" spans="1:6">
      <c r="A469" s="5">
        <v>7</v>
      </c>
      <c r="B469" s="12">
        <v>1.56576201</v>
      </c>
      <c r="C469" s="31">
        <v>468</v>
      </c>
      <c r="D469" s="12">
        <f>SUM($B$2:B469)</f>
        <v>1102.6567902760003</v>
      </c>
      <c r="E469" s="12">
        <v>78.858825464873746</v>
      </c>
      <c r="F469" s="12">
        <f>SUM($E$2:E469)</f>
        <v>19384.122281213877</v>
      </c>
    </row>
    <row r="470" spans="1:6">
      <c r="A470" s="5">
        <v>340</v>
      </c>
      <c r="B470" s="12">
        <v>2.3486430149999999</v>
      </c>
      <c r="C470" s="31">
        <v>469</v>
      </c>
      <c r="D470" s="12">
        <f>SUM($B$2:B470)</f>
        <v>1105.0054332910004</v>
      </c>
      <c r="E470" s="12">
        <v>119.091136178174</v>
      </c>
      <c r="F470" s="12">
        <f>SUM($E$2:E470)</f>
        <v>19503.213417392049</v>
      </c>
    </row>
    <row r="471" spans="1:6">
      <c r="A471" s="5">
        <v>445</v>
      </c>
      <c r="B471" s="12">
        <v>2.0876826789999998</v>
      </c>
      <c r="C471" s="31">
        <v>470</v>
      </c>
      <c r="D471" s="12">
        <f>SUM($B$2:B471)</f>
        <v>1107.0931159700003</v>
      </c>
      <c r="E471" s="12">
        <v>105.88485348113049</v>
      </c>
      <c r="F471" s="12">
        <f>SUM($E$2:E471)</f>
        <v>19609.098270873179</v>
      </c>
    </row>
    <row r="472" spans="1:6">
      <c r="A472" s="5">
        <v>29</v>
      </c>
      <c r="B472" s="12">
        <v>3.2359081519999999</v>
      </c>
      <c r="C472" s="31">
        <v>471</v>
      </c>
      <c r="D472" s="12">
        <f>SUM($B$2:B472)</f>
        <v>1110.3290241220004</v>
      </c>
      <c r="E472" s="12">
        <v>169.41397614841603</v>
      </c>
      <c r="F472" s="12">
        <f>SUM($E$2:E472)</f>
        <v>19778.512247021594</v>
      </c>
    </row>
    <row r="473" spans="1:6">
      <c r="A473" s="5">
        <v>453</v>
      </c>
      <c r="B473" s="12">
        <v>2.2964509479999999</v>
      </c>
      <c r="C473" s="31">
        <v>472</v>
      </c>
      <c r="D473" s="12">
        <f>SUM($B$2:B473)</f>
        <v>1112.6254750700004</v>
      </c>
      <c r="E473" s="12">
        <v>122.64954478398958</v>
      </c>
      <c r="F473" s="12">
        <f>SUM($E$2:E473)</f>
        <v>19901.161791805582</v>
      </c>
    </row>
    <row r="474" spans="1:6">
      <c r="A474" s="5">
        <v>507</v>
      </c>
      <c r="B474" s="12">
        <v>2.505219216</v>
      </c>
      <c r="C474" s="31">
        <v>473</v>
      </c>
      <c r="D474" s="12">
        <f>SUM($B$2:B474)</f>
        <v>1115.1306942860003</v>
      </c>
      <c r="E474" s="12">
        <v>138.12984948184305</v>
      </c>
      <c r="F474" s="12">
        <f>SUM($E$2:E474)</f>
        <v>20039.291641287426</v>
      </c>
    </row>
    <row r="475" spans="1:6">
      <c r="A475" s="5">
        <v>355</v>
      </c>
      <c r="B475" s="12">
        <v>1.461377876</v>
      </c>
      <c r="C475" s="31">
        <v>474</v>
      </c>
      <c r="D475" s="12">
        <f>SUM($B$2:B475)</f>
        <v>1116.5920721620002</v>
      </c>
      <c r="E475" s="12">
        <v>81.815239884274405</v>
      </c>
      <c r="F475" s="12">
        <f>SUM($E$2:E475)</f>
        <v>20121.106881171701</v>
      </c>
    </row>
    <row r="476" spans="1:6">
      <c r="A476" s="5">
        <v>452</v>
      </c>
      <c r="B476" s="12">
        <v>2.922755752</v>
      </c>
      <c r="C476" s="31">
        <v>475</v>
      </c>
      <c r="D476" s="12">
        <f>SUM($B$2:B476)</f>
        <v>1119.5148279140003</v>
      </c>
      <c r="E476" s="12">
        <v>163.90537345091548</v>
      </c>
      <c r="F476" s="12">
        <f>SUM($E$2:E476)</f>
        <v>20285.012254622616</v>
      </c>
    </row>
    <row r="477" spans="1:6">
      <c r="A477" s="5">
        <v>513</v>
      </c>
      <c r="B477" s="12">
        <v>1.252609608</v>
      </c>
      <c r="C477" s="31">
        <v>476</v>
      </c>
      <c r="D477" s="12">
        <f>SUM($B$2:B477)</f>
        <v>1120.7674375220004</v>
      </c>
      <c r="E477" s="12">
        <v>72.29368845266147</v>
      </c>
      <c r="F477" s="12">
        <f>SUM($E$2:E477)</f>
        <v>20357.305943075276</v>
      </c>
    </row>
    <row r="478" spans="1:6">
      <c r="A478" s="5">
        <v>23</v>
      </c>
      <c r="B478" s="12">
        <v>3.0793319530000001</v>
      </c>
      <c r="C478" s="31">
        <v>477</v>
      </c>
      <c r="D478" s="12">
        <f>SUM($B$2:B478)</f>
        <v>1123.8467694750004</v>
      </c>
      <c r="E478" s="12">
        <v>181.62649156112479</v>
      </c>
      <c r="F478" s="12">
        <f>SUM($E$2:E478)</f>
        <v>20538.932434636401</v>
      </c>
    </row>
    <row r="479" spans="1:6">
      <c r="A479" s="5">
        <v>446</v>
      </c>
      <c r="B479" s="12">
        <v>2.766179551</v>
      </c>
      <c r="C479" s="31">
        <v>478</v>
      </c>
      <c r="D479" s="12">
        <f>SUM($B$2:B479)</f>
        <v>1126.6129490260005</v>
      </c>
      <c r="E479" s="12">
        <v>166.60411371344537</v>
      </c>
      <c r="F479" s="12">
        <f>SUM($E$2:E479)</f>
        <v>20705.536548349846</v>
      </c>
    </row>
    <row r="480" spans="1:6">
      <c r="A480" s="5">
        <v>460</v>
      </c>
      <c r="B480" s="12">
        <v>2.0354906129999999</v>
      </c>
      <c r="C480" s="31">
        <v>479</v>
      </c>
      <c r="D480" s="12">
        <f>SUM($B$2:B480)</f>
        <v>1128.6484396390006</v>
      </c>
      <c r="E480" s="12">
        <v>124.01551562615143</v>
      </c>
      <c r="F480" s="12">
        <f>SUM($E$2:E480)</f>
        <v>20829.552063975996</v>
      </c>
    </row>
    <row r="481" spans="1:6">
      <c r="A481" s="5">
        <v>439</v>
      </c>
      <c r="B481" s="12">
        <v>1.6701461440000001</v>
      </c>
      <c r="C481" s="31">
        <v>480</v>
      </c>
      <c r="D481" s="12">
        <f>SUM($B$2:B481)</f>
        <v>1130.3185857830006</v>
      </c>
      <c r="E481" s="12">
        <v>102.61776379248074</v>
      </c>
      <c r="F481" s="12">
        <f>SUM($E$2:E481)</f>
        <v>20932.169827768477</v>
      </c>
    </row>
    <row r="482" spans="1:6">
      <c r="A482" s="5">
        <v>505</v>
      </c>
      <c r="B482" s="12">
        <v>2.453027149</v>
      </c>
      <c r="C482" s="31">
        <v>481</v>
      </c>
      <c r="D482" s="12">
        <f>SUM($B$2:B482)</f>
        <v>1132.7716129320006</v>
      </c>
      <c r="E482" s="12">
        <v>155.30636578658962</v>
      </c>
      <c r="F482" s="12">
        <f>SUM($E$2:E482)</f>
        <v>21087.476193555067</v>
      </c>
    </row>
    <row r="483" spans="1:6">
      <c r="A483" s="5">
        <v>11</v>
      </c>
      <c r="B483" s="12">
        <v>1.9832985450000002</v>
      </c>
      <c r="C483" s="31">
        <v>482</v>
      </c>
      <c r="D483" s="12">
        <f>SUM($B$2:B483)</f>
        <v>1134.7549114770006</v>
      </c>
      <c r="E483" s="12">
        <v>126.47613877968602</v>
      </c>
      <c r="F483" s="12">
        <f>SUM($E$2:E483)</f>
        <v>21213.952332334753</v>
      </c>
    </row>
    <row r="484" spans="1:6">
      <c r="A484" s="5">
        <v>494</v>
      </c>
      <c r="B484" s="12">
        <v>3.1837160870000001</v>
      </c>
      <c r="C484" s="31">
        <v>483</v>
      </c>
      <c r="D484" s="12">
        <f>SUM($B$2:B484)</f>
        <v>1137.9386275640006</v>
      </c>
      <c r="E484" s="12">
        <v>207.5577984711328</v>
      </c>
      <c r="F484" s="12">
        <f>SUM($E$2:E484)</f>
        <v>21421.510130805887</v>
      </c>
    </row>
    <row r="485" spans="1:6">
      <c r="A485" s="5">
        <v>510</v>
      </c>
      <c r="B485" s="12">
        <v>2.2964509460000002</v>
      </c>
      <c r="C485" s="31">
        <v>484</v>
      </c>
      <c r="D485" s="12">
        <f>SUM($B$2:B485)</f>
        <v>1140.2350785100007</v>
      </c>
      <c r="E485" s="12">
        <v>151.73378510493509</v>
      </c>
      <c r="F485" s="12">
        <f>SUM($E$2:E485)</f>
        <v>21573.243915910822</v>
      </c>
    </row>
    <row r="486" spans="1:6">
      <c r="A486" s="5">
        <v>458</v>
      </c>
      <c r="B486" s="12">
        <v>3.079331952</v>
      </c>
      <c r="C486" s="31">
        <v>485</v>
      </c>
      <c r="D486" s="12">
        <f>SUM($B$2:B486)</f>
        <v>1143.3144104620008</v>
      </c>
      <c r="E486" s="12">
        <v>205.87737621307156</v>
      </c>
      <c r="F486" s="12">
        <f>SUM($E$2:E486)</f>
        <v>21779.121292123895</v>
      </c>
    </row>
    <row r="487" spans="1:6">
      <c r="A487" s="5">
        <v>503</v>
      </c>
      <c r="B487" s="12">
        <v>1.983298545</v>
      </c>
      <c r="C487" s="31">
        <v>486</v>
      </c>
      <c r="D487" s="12">
        <f>SUM($B$2:B487)</f>
        <v>1145.2977090070008</v>
      </c>
      <c r="E487" s="12">
        <v>133.72319455560063</v>
      </c>
      <c r="F487" s="12">
        <f>SUM($E$2:E487)</f>
        <v>21912.844486679496</v>
      </c>
    </row>
    <row r="488" spans="1:6">
      <c r="A488" s="5">
        <v>475</v>
      </c>
      <c r="B488" s="12">
        <v>2.557411283</v>
      </c>
      <c r="C488" s="31">
        <v>487</v>
      </c>
      <c r="D488" s="12">
        <f>SUM($B$2:B488)</f>
        <v>1147.8551202900007</v>
      </c>
      <c r="E488" s="12">
        <v>175.09789199369271</v>
      </c>
      <c r="F488" s="12">
        <f>SUM($E$2:E488)</f>
        <v>22087.94237867319</v>
      </c>
    </row>
    <row r="489" spans="1:6">
      <c r="A489" s="5">
        <v>9</v>
      </c>
      <c r="B489" s="12">
        <v>3.6012526200000003</v>
      </c>
      <c r="C489" s="31">
        <v>488</v>
      </c>
      <c r="D489" s="12">
        <f>SUM($B$2:B489)</f>
        <v>1151.4563729100007</v>
      </c>
      <c r="E489" s="12">
        <v>252.97171134178464</v>
      </c>
      <c r="F489" s="12">
        <f>SUM($E$2:E489)</f>
        <v>22340.914090014976</v>
      </c>
    </row>
    <row r="490" spans="1:6">
      <c r="A490" s="5">
        <v>500</v>
      </c>
      <c r="B490" s="12">
        <v>1.513569943</v>
      </c>
      <c r="C490" s="31">
        <v>489</v>
      </c>
      <c r="D490" s="12">
        <f>SUM($B$2:B490)</f>
        <v>1152.9699428530007</v>
      </c>
      <c r="E490" s="12">
        <v>109.54392034588105</v>
      </c>
      <c r="F490" s="12">
        <f>SUM($E$2:E490)</f>
        <v>22450.458010360857</v>
      </c>
    </row>
    <row r="491" spans="1:6">
      <c r="A491" s="5">
        <v>46</v>
      </c>
      <c r="B491" s="12">
        <v>2.2964509479999999</v>
      </c>
      <c r="C491" s="31">
        <v>490</v>
      </c>
      <c r="D491" s="12">
        <f>SUM($B$2:B491)</f>
        <v>1155.2663938010007</v>
      </c>
      <c r="E491" s="12">
        <v>170.21822089162143</v>
      </c>
      <c r="F491" s="12">
        <f>SUM($E$2:E491)</f>
        <v>22620.676231252477</v>
      </c>
    </row>
    <row r="492" spans="1:6">
      <c r="A492" s="5">
        <v>463</v>
      </c>
      <c r="B492" s="12">
        <v>1.7223382090000001</v>
      </c>
      <c r="C492" s="31">
        <v>491</v>
      </c>
      <c r="D492" s="12">
        <f>SUM($B$2:B492)</f>
        <v>1156.9887320100008</v>
      </c>
      <c r="E492" s="12">
        <v>130.04902943898261</v>
      </c>
      <c r="F492" s="12">
        <f>SUM($E$2:E492)</f>
        <v>22750.725260691459</v>
      </c>
    </row>
    <row r="493" spans="1:6">
      <c r="A493" s="5">
        <v>45</v>
      </c>
      <c r="B493" s="12">
        <v>1.461377876</v>
      </c>
      <c r="C493" s="31">
        <v>492</v>
      </c>
      <c r="D493" s="12">
        <f>SUM($B$2:B493)</f>
        <v>1158.4501098860007</v>
      </c>
      <c r="E493" s="12">
        <v>112.5760206729036</v>
      </c>
      <c r="F493" s="12">
        <f>SUM($E$2:E493)</f>
        <v>22863.301281364362</v>
      </c>
    </row>
    <row r="494" spans="1:6">
      <c r="A494" s="5">
        <v>398</v>
      </c>
      <c r="B494" s="12">
        <v>1.04384134</v>
      </c>
      <c r="C494" s="31">
        <v>493</v>
      </c>
      <c r="D494" s="12">
        <f>SUM($B$2:B494)</f>
        <v>1159.4939512260007</v>
      </c>
      <c r="E494" s="12">
        <v>81.901359008025111</v>
      </c>
      <c r="F494" s="12">
        <f>SUM($E$2:E494)</f>
        <v>22945.202640372387</v>
      </c>
    </row>
    <row r="495" spans="1:6">
      <c r="A495" s="5">
        <v>467</v>
      </c>
      <c r="B495" s="12">
        <v>1.7199249480000003</v>
      </c>
      <c r="C495" s="31">
        <v>494</v>
      </c>
      <c r="D495" s="12">
        <f>SUM($B$2:B495)</f>
        <v>1161.2138761740007</v>
      </c>
      <c r="E495" s="12">
        <v>135.18579180817741</v>
      </c>
      <c r="F495" s="12">
        <f>SUM($E$2:E495)</f>
        <v>23080.388432180564</v>
      </c>
    </row>
    <row r="496" spans="1:6">
      <c r="A496" s="5">
        <v>516</v>
      </c>
      <c r="B496" s="12">
        <v>2.4098578929999999</v>
      </c>
      <c r="C496" s="31">
        <v>495</v>
      </c>
      <c r="D496" s="12">
        <f>SUM($B$2:B496)</f>
        <v>1163.6237340670007</v>
      </c>
      <c r="E496" s="12">
        <v>189.93834040279447</v>
      </c>
      <c r="F496" s="12">
        <f>SUM($E$2:E496)</f>
        <v>23270.326772583358</v>
      </c>
    </row>
    <row r="497" spans="1:6">
      <c r="A497" s="5">
        <v>499</v>
      </c>
      <c r="B497" s="12">
        <v>2.3486430140000003</v>
      </c>
      <c r="C497" s="31">
        <v>496</v>
      </c>
      <c r="D497" s="12">
        <f>SUM($B$2:B497)</f>
        <v>1165.9723770810006</v>
      </c>
      <c r="E497" s="12">
        <v>185.17166952843431</v>
      </c>
      <c r="F497" s="12">
        <f>SUM($E$2:E497)</f>
        <v>23455.498442111792</v>
      </c>
    </row>
    <row r="498" spans="1:6">
      <c r="A498" s="5">
        <v>26</v>
      </c>
      <c r="B498" s="12">
        <v>2.922755752</v>
      </c>
      <c r="C498" s="31">
        <v>497</v>
      </c>
      <c r="D498" s="12">
        <f>SUM($B$2:B498)</f>
        <v>1168.8951328330006</v>
      </c>
      <c r="E498" s="12">
        <v>231.43593578793067</v>
      </c>
      <c r="F498" s="12">
        <f>SUM($E$2:E498)</f>
        <v>23686.934377899721</v>
      </c>
    </row>
    <row r="499" spans="1:6">
      <c r="A499" s="5">
        <v>511</v>
      </c>
      <c r="B499" s="12">
        <v>2.1398747460000003</v>
      </c>
      <c r="C499" s="31">
        <v>498</v>
      </c>
      <c r="D499" s="12">
        <f>SUM($B$2:B499)</f>
        <v>1171.0350075790006</v>
      </c>
      <c r="E499" s="12">
        <v>172.30795455645497</v>
      </c>
      <c r="F499" s="12">
        <f>SUM($E$2:E499)</f>
        <v>23859.242332456175</v>
      </c>
    </row>
    <row r="500" spans="1:6">
      <c r="A500" s="5">
        <v>464</v>
      </c>
      <c r="B500" s="12">
        <v>2.505219216</v>
      </c>
      <c r="C500" s="31">
        <v>499</v>
      </c>
      <c r="D500" s="12">
        <f>SUM($B$2:B500)</f>
        <v>1173.5402267950005</v>
      </c>
      <c r="E500" s="12">
        <v>212.21975609589617</v>
      </c>
      <c r="F500" s="12">
        <f>SUM($E$2:E500)</f>
        <v>24071.462088552071</v>
      </c>
    </row>
    <row r="501" spans="1:6">
      <c r="A501" s="5">
        <v>501</v>
      </c>
      <c r="B501" s="12">
        <v>1.8267223450000001</v>
      </c>
      <c r="C501" s="31">
        <v>500</v>
      </c>
      <c r="D501" s="12">
        <f>SUM($B$2:B501)</f>
        <v>1175.3669491400005</v>
      </c>
      <c r="E501" s="12">
        <v>156.55858602863393</v>
      </c>
      <c r="F501" s="12">
        <f>SUM($E$2:E501)</f>
        <v>24228.020674580705</v>
      </c>
    </row>
    <row r="502" spans="1:6">
      <c r="A502" s="5">
        <v>462</v>
      </c>
      <c r="B502" s="12">
        <v>2.1398747469999999</v>
      </c>
      <c r="C502" s="31">
        <v>501</v>
      </c>
      <c r="D502" s="12">
        <f>SUM($B$2:B502)</f>
        <v>1177.5068238870006</v>
      </c>
      <c r="E502" s="12">
        <v>184.80308010956773</v>
      </c>
      <c r="F502" s="12">
        <f>SUM($E$2:E502)</f>
        <v>24412.823754690271</v>
      </c>
    </row>
    <row r="503" spans="1:6">
      <c r="A503" s="5">
        <v>506</v>
      </c>
      <c r="B503" s="12">
        <v>2.0876826799999999</v>
      </c>
      <c r="C503" s="31">
        <v>502</v>
      </c>
      <c r="D503" s="12">
        <f>SUM($B$2:B503)</f>
        <v>1179.5945065670005</v>
      </c>
      <c r="E503" s="12">
        <v>181.03526414559678</v>
      </c>
      <c r="F503" s="12">
        <f>SUM($E$2:E503)</f>
        <v>24593.859018835868</v>
      </c>
    </row>
    <row r="504" spans="1:6">
      <c r="A504" s="5">
        <v>508</v>
      </c>
      <c r="B504" s="12">
        <v>3.340292287</v>
      </c>
      <c r="C504" s="31">
        <v>503</v>
      </c>
      <c r="D504" s="12">
        <f>SUM($B$2:B504)</f>
        <v>1182.9347988540005</v>
      </c>
      <c r="E504" s="12">
        <v>298.98199243624055</v>
      </c>
      <c r="F504" s="12">
        <f>SUM($E$2:E504)</f>
        <v>24892.84101127211</v>
      </c>
    </row>
    <row r="505" spans="1:6">
      <c r="A505" s="5">
        <v>492</v>
      </c>
      <c r="B505" s="12">
        <v>3.0793319530000001</v>
      </c>
      <c r="C505" s="31">
        <v>504</v>
      </c>
      <c r="D505" s="12">
        <f>SUM($B$2:B505)</f>
        <v>1186.0141308070006</v>
      </c>
      <c r="E505" s="12">
        <v>281.33378932349996</v>
      </c>
      <c r="F505" s="12">
        <f>SUM($E$2:E505)</f>
        <v>25174.174800595611</v>
      </c>
    </row>
    <row r="506" spans="1:6">
      <c r="A506" s="5">
        <v>502</v>
      </c>
      <c r="B506" s="12">
        <v>2.818371618</v>
      </c>
      <c r="C506" s="31">
        <v>505</v>
      </c>
      <c r="D506" s="12">
        <f>SUM($B$2:B506)</f>
        <v>1188.8325024250005</v>
      </c>
      <c r="E506" s="12">
        <v>259.75150622112483</v>
      </c>
      <c r="F506" s="12">
        <f>SUM($E$2:E506)</f>
        <v>25433.926306816735</v>
      </c>
    </row>
    <row r="507" spans="1:6">
      <c r="A507" s="5">
        <v>31</v>
      </c>
      <c r="B507" s="12">
        <v>2.2964509479999999</v>
      </c>
      <c r="C507" s="31">
        <v>506</v>
      </c>
      <c r="D507" s="12">
        <f>SUM($B$2:B507)</f>
        <v>1191.1289533730005</v>
      </c>
      <c r="E507" s="12">
        <v>222.69379871973368</v>
      </c>
      <c r="F507" s="12">
        <f>SUM($E$2:E507)</f>
        <v>25656.620105536469</v>
      </c>
    </row>
    <row r="508" spans="1:6">
      <c r="A508" s="5">
        <v>512</v>
      </c>
      <c r="B508" s="12">
        <v>3.1315240200000001</v>
      </c>
      <c r="C508" s="31">
        <v>507</v>
      </c>
      <c r="D508" s="12">
        <f>SUM($B$2:B508)</f>
        <v>1194.2604773930004</v>
      </c>
      <c r="E508" s="12">
        <v>305.86527186827226</v>
      </c>
      <c r="F508" s="12">
        <f>SUM($E$2:E508)</f>
        <v>25962.485377404741</v>
      </c>
    </row>
    <row r="509" spans="1:6">
      <c r="A509" s="5">
        <v>49</v>
      </c>
      <c r="B509" s="12">
        <v>3.5490605550000005</v>
      </c>
      <c r="C509" s="31">
        <v>508</v>
      </c>
      <c r="D509" s="12">
        <f>SUM($B$2:B509)</f>
        <v>1197.8095379480005</v>
      </c>
      <c r="E509" s="12">
        <v>360.41797539212064</v>
      </c>
      <c r="F509" s="12">
        <f>SUM($E$2:E509)</f>
        <v>26322.90335279686</v>
      </c>
    </row>
    <row r="510" spans="1:6">
      <c r="A510" s="5">
        <v>36</v>
      </c>
      <c r="B510" s="12">
        <v>0.52192066999999998</v>
      </c>
      <c r="C510" s="31">
        <v>509</v>
      </c>
      <c r="D510" s="12">
        <f>SUM($B$2:B510)</f>
        <v>1198.3314586180006</v>
      </c>
      <c r="E510" s="12">
        <v>55.364948924054808</v>
      </c>
      <c r="F510" s="12">
        <f>SUM($E$2:E510)</f>
        <v>26378.268301720916</v>
      </c>
    </row>
    <row r="511" spans="1:6">
      <c r="A511" s="5">
        <v>47</v>
      </c>
      <c r="B511" s="12">
        <v>1.356993742</v>
      </c>
      <c r="C511" s="31">
        <v>510</v>
      </c>
      <c r="D511" s="12">
        <f>SUM($B$2:B511)</f>
        <v>1199.6884523600006</v>
      </c>
      <c r="E511" s="12">
        <v>145.12083283303619</v>
      </c>
      <c r="F511" s="12">
        <f>SUM($E$2:E511)</f>
        <v>26523.389134553952</v>
      </c>
    </row>
    <row r="512" spans="1:6">
      <c r="A512" s="5">
        <v>25</v>
      </c>
      <c r="B512" s="12">
        <v>2.661795417</v>
      </c>
      <c r="C512" s="31">
        <v>511</v>
      </c>
      <c r="D512" s="12">
        <f>SUM($B$2:B512)</f>
        <v>1202.3502477770005</v>
      </c>
      <c r="E512" s="12">
        <v>288.66188008419618</v>
      </c>
      <c r="F512" s="12">
        <f>SUM($E$2:E512)</f>
        <v>26812.051014638149</v>
      </c>
    </row>
    <row r="513" spans="1:6">
      <c r="A513" s="5">
        <v>504</v>
      </c>
      <c r="B513" s="12">
        <v>1.3048016740000001</v>
      </c>
      <c r="C513" s="31">
        <v>512</v>
      </c>
      <c r="D513" s="12">
        <f>SUM($B$2:B513)</f>
        <v>1203.6550494510004</v>
      </c>
      <c r="E513" s="12">
        <v>143.12971139875896</v>
      </c>
      <c r="F513" s="12">
        <f>SUM($E$2:E513)</f>
        <v>26955.18072603691</v>
      </c>
    </row>
    <row r="514" spans="1:6">
      <c r="A514" s="5">
        <v>27</v>
      </c>
      <c r="B514" s="12">
        <v>2.2442588790000002</v>
      </c>
      <c r="C514" s="31">
        <v>513</v>
      </c>
      <c r="D514" s="12">
        <f>SUM($B$2:B514)</f>
        <v>1205.8993083300004</v>
      </c>
      <c r="E514" s="12">
        <v>265.41797117400006</v>
      </c>
      <c r="F514" s="12">
        <f>SUM($E$2:E514)</f>
        <v>27220.598697210909</v>
      </c>
    </row>
    <row r="515" spans="1:6">
      <c r="A515" s="5">
        <v>515</v>
      </c>
      <c r="B515" s="12">
        <v>2.766179551</v>
      </c>
      <c r="C515" s="31">
        <v>514</v>
      </c>
      <c r="D515" s="12">
        <f>SUM($B$2:B515)</f>
        <v>1208.6654878810004</v>
      </c>
      <c r="E515" s="12">
        <v>337.38315972201747</v>
      </c>
      <c r="F515" s="12">
        <f>SUM($E$2:E515)</f>
        <v>27557.981856932925</v>
      </c>
    </row>
    <row r="516" spans="1:6">
      <c r="A516" s="5">
        <v>514</v>
      </c>
      <c r="B516" s="12">
        <v>2.818371618</v>
      </c>
      <c r="C516" s="31">
        <v>515</v>
      </c>
      <c r="D516" s="12">
        <f>SUM($B$2:B516)</f>
        <v>1211.4838594990003</v>
      </c>
      <c r="E516" s="12">
        <v>353.87342108693133</v>
      </c>
      <c r="F516" s="12">
        <f>SUM($E$2:E516)</f>
        <v>27911.855278019855</v>
      </c>
    </row>
    <row r="517" spans="1:6">
      <c r="A517" s="5">
        <v>496</v>
      </c>
      <c r="B517" s="12">
        <v>1.513569943</v>
      </c>
      <c r="C517" s="31">
        <v>516</v>
      </c>
      <c r="D517" s="12">
        <f>SUM($B$2:B517)</f>
        <v>1212.9974294420003</v>
      </c>
      <c r="E517" s="12">
        <v>196.57172485649809</v>
      </c>
      <c r="F517" s="12">
        <f>SUM($E$2:E517)</f>
        <v>28108.427002876353</v>
      </c>
    </row>
    <row r="518" spans="1:6">
      <c r="A518" s="5">
        <v>32</v>
      </c>
      <c r="B518" s="12">
        <v>2.505219216</v>
      </c>
      <c r="C518" s="31">
        <v>517</v>
      </c>
      <c r="D518" s="12">
        <f>SUM($B$2:B518)</f>
        <v>1215.5026486580002</v>
      </c>
      <c r="E518" s="12">
        <v>649.57044443946836</v>
      </c>
      <c r="F518" s="12">
        <f>SUM($E$2:E518)</f>
        <v>28757.997447315822</v>
      </c>
    </row>
    <row r="519" spans="1:6">
      <c r="A519" s="5">
        <v>33</v>
      </c>
      <c r="B519" s="12">
        <v>2.2580755309999998</v>
      </c>
      <c r="C519" s="31">
        <v>518</v>
      </c>
      <c r="D519" s="12">
        <f>SUM($B$2:B519)</f>
        <v>1217.7607241890003</v>
      </c>
      <c r="E519" s="12">
        <v>637.37006327996471</v>
      </c>
      <c r="F519" s="12">
        <f>SUM($E$2:E519)</f>
        <v>29395.367510595788</v>
      </c>
    </row>
  </sheetData>
  <sortState xmlns:xlrd2="http://schemas.microsoft.com/office/spreadsheetml/2017/richdata2" ref="A2:F519">
    <sortCondition ref="C2:C5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4FB-345F-42F0-B20C-7C7E2E6B7729}">
  <dimension ref="A1:C15"/>
  <sheetViews>
    <sheetView topLeftCell="A2" workbookViewId="0">
      <selection activeCell="A2" sqref="A2"/>
    </sheetView>
  </sheetViews>
  <sheetFormatPr defaultRowHeight="14.45"/>
  <cols>
    <col min="2" max="2" width="31.42578125" customWidth="1"/>
    <col min="3" max="3" width="31.7109375" customWidth="1"/>
  </cols>
  <sheetData>
    <row r="1" spans="1:3">
      <c r="A1" s="34" t="s">
        <v>187</v>
      </c>
      <c r="B1" s="34"/>
      <c r="C1" s="34"/>
    </row>
    <row r="2" spans="1:3" ht="47.45" customHeight="1">
      <c r="A2" s="27" t="s">
        <v>188</v>
      </c>
      <c r="B2" s="27" t="s">
        <v>189</v>
      </c>
      <c r="C2" s="28" t="s">
        <v>190</v>
      </c>
    </row>
    <row r="3" spans="1:3">
      <c r="A3" s="27">
        <v>1</v>
      </c>
      <c r="B3" s="27" t="s">
        <v>191</v>
      </c>
      <c r="C3" s="29">
        <f>SUM(1000/(12*5))</f>
        <v>16.666666666666668</v>
      </c>
    </row>
    <row r="4" spans="1:3">
      <c r="A4" s="27">
        <v>2</v>
      </c>
      <c r="B4" s="27" t="s">
        <v>192</v>
      </c>
      <c r="C4" s="29">
        <f>SUM(1000/(25*5))</f>
        <v>8</v>
      </c>
    </row>
    <row r="5" spans="1:3">
      <c r="A5" s="27">
        <v>3</v>
      </c>
      <c r="B5" s="27" t="s">
        <v>193</v>
      </c>
      <c r="C5" s="29">
        <f>SUM(1000/(50*5))</f>
        <v>4</v>
      </c>
    </row>
    <row r="6" spans="1:3">
      <c r="A6" s="27">
        <v>4</v>
      </c>
      <c r="B6" s="27" t="s">
        <v>194</v>
      </c>
      <c r="C6" s="29">
        <f>SUM(1000/(99*5))</f>
        <v>2.0202020202020203</v>
      </c>
    </row>
    <row r="7" spans="1:3">
      <c r="A7" s="27">
        <v>5</v>
      </c>
      <c r="B7" s="27" t="s">
        <v>195</v>
      </c>
      <c r="C7" s="29"/>
    </row>
    <row r="9" spans="1:3">
      <c r="A9" s="35" t="s">
        <v>196</v>
      </c>
      <c r="B9" s="35"/>
      <c r="C9" s="35"/>
    </row>
    <row r="10" spans="1:3" ht="50.1" customHeight="1">
      <c r="A10" s="27" t="s">
        <v>188</v>
      </c>
      <c r="B10" s="27" t="s">
        <v>189</v>
      </c>
      <c r="C10" s="28" t="s">
        <v>197</v>
      </c>
    </row>
    <row r="11" spans="1:3">
      <c r="A11" s="27">
        <v>1</v>
      </c>
      <c r="B11" s="27" t="s">
        <v>191</v>
      </c>
      <c r="C11" s="30">
        <f>SUM(1000/(12*19.16))</f>
        <v>4.3493389004871252</v>
      </c>
    </row>
    <row r="12" spans="1:3">
      <c r="A12" s="27">
        <v>2</v>
      </c>
      <c r="B12" s="27" t="s">
        <v>192</v>
      </c>
      <c r="C12" s="30">
        <f>SUM(1000/(25*19.16))</f>
        <v>2.0876826722338206</v>
      </c>
    </row>
    <row r="13" spans="1:3">
      <c r="A13" s="27">
        <v>3</v>
      </c>
      <c r="B13" s="27" t="s">
        <v>193</v>
      </c>
      <c r="C13" s="30">
        <f>SUM(1000/(50*19.16))</f>
        <v>1.0438413361169103</v>
      </c>
    </row>
    <row r="14" spans="1:3">
      <c r="A14" s="27">
        <v>4</v>
      </c>
      <c r="B14" s="27" t="s">
        <v>194</v>
      </c>
      <c r="C14" s="30">
        <f>SUM(1000/(99*19.16))</f>
        <v>0.52719259399843954</v>
      </c>
    </row>
    <row r="15" spans="1:3">
      <c r="A15" s="27">
        <v>5</v>
      </c>
      <c r="B15" s="27" t="s">
        <v>195</v>
      </c>
      <c r="C15" s="29"/>
    </row>
  </sheetData>
  <mergeCells count="2">
    <mergeCell ref="A9:C9"/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900A52C734B48AAFC332F002A61F2" ma:contentTypeVersion="11" ma:contentTypeDescription="Create a new document." ma:contentTypeScope="" ma:versionID="d10261e21878d684520468954e2e4c6d">
  <xsd:schema xmlns:xsd="http://www.w3.org/2001/XMLSchema" xmlns:xs="http://www.w3.org/2001/XMLSchema" xmlns:p="http://schemas.microsoft.com/office/2006/metadata/properties" xmlns:ns2="acf77b03-75e2-4870-bfbf-a9f9f072ea94" xmlns:ns3="2239560c-101f-4e94-bfcb-0868444b4b4c" targetNamespace="http://schemas.microsoft.com/office/2006/metadata/properties" ma:root="true" ma:fieldsID="24e33730404a4617bc033aea61d7a96e" ns2:_="" ns3:_="">
    <xsd:import namespace="acf77b03-75e2-4870-bfbf-a9f9f072ea94"/>
    <xsd:import namespace="2239560c-101f-4e94-bfcb-0868444b4b4c"/>
    <xsd:element name="properties">
      <xsd:complexType>
        <xsd:sequence>
          <xsd:element name="documentManagement">
            <xsd:complexType>
              <xsd:all>
                <xsd:element ref="ns2:ContentDescription" minOccurs="0"/>
                <xsd:element ref="ns2:DocumentOrder" minOccurs="0"/>
                <xsd:element ref="ns2:OfwatTopic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77b03-75e2-4870-bfbf-a9f9f072ea94" elementFormDefault="qualified">
    <xsd:import namespace="http://schemas.microsoft.com/office/2006/documentManagement/types"/>
    <xsd:import namespace="http://schemas.microsoft.com/office/infopath/2007/PartnerControls"/>
    <xsd:element name="ContentDescription" ma:index="8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DocumentOrder" ma:index="9" nillable="true" ma:displayName="Document Order" ma:format="Dropdown" ma:internalName="DocumentOrder" ma:percentage="FALSE">
      <xsd:simpleType>
        <xsd:restriction base="dms:Number"/>
      </xsd:simpleType>
    </xsd:element>
    <xsd:element name="OfwatTopic" ma:index="10" ma:displayName="Ofwat Topic" ma:default="N/A" ma:description="MBP Aligned Topic" ma:format="Dropdown" ma:internalName="OfwatTopic">
      <xsd:simpleType>
        <xsd:restriction base="dms:Choice">
          <xsd:enumeration value="CEO Introduction"/>
          <xsd:enumeration value="Executive Summary"/>
          <xsd:enumeration value="Bills and affordability"/>
          <xsd:enumeration value="Efficiency and innovation"/>
          <xsd:enumeration value="Long Term Delivery Strategy"/>
          <xsd:enumeration value="Reflecting an understanding of customers and communities"/>
          <xsd:enumeration value="Delivering outcomes for customers"/>
          <xsd:enumeration value="Setting expenditure allowances"/>
          <xsd:enumeration value="Aligning risk and return"/>
          <xsd:enumeration value="Aligning risk and return: financeability"/>
          <xsd:enumeration value="Board Assurance Statement"/>
          <xsd:enumeration value="Reconciliation of past performance"/>
          <xsd:enumeration value="N/A"/>
          <xsd:enumeration value="Encouraging quality and ambitious business plans"/>
          <xsd:enumeration value="Data tables commentary"/>
          <xsd:enumeration value="Promoting financial resilience"/>
          <xsd:enumeration value="Main Business Plan"/>
          <xsd:enumeration value="Draft Determination"/>
          <xsd:enumeration value="Final Determination"/>
          <xsd:enumeration value="Government priorities and targets"/>
          <xsd:enumeration value="Environmental and social value (and Net Zero)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9560c-101f-4e94-bfcb-0868444b4b4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watTopic xmlns="acf77b03-75e2-4870-bfbf-a9f9f072ea94">N/A</OfwatTopic>
    <ContentDescription xmlns="acf77b03-75e2-4870-bfbf-a9f9f072ea94" xsi:nil="true"/>
    <DocumentOrder xmlns="acf77b03-75e2-4870-bfbf-a9f9f072ea94" xsi:nil="true"/>
    <SharedWithUsers xmlns="2239560c-101f-4e94-bfcb-0868444b4b4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8AD7749-764D-40F0-98F5-4115BB03CDC4}"/>
</file>

<file path=customXml/itemProps2.xml><?xml version="1.0" encoding="utf-8"?>
<ds:datastoreItem xmlns:ds="http://schemas.openxmlformats.org/officeDocument/2006/customXml" ds:itemID="{BBDB70AC-2DF5-491F-85D5-3682245B132F}"/>
</file>

<file path=customXml/itemProps3.xml><?xml version="1.0" encoding="utf-8"?>
<ds:datastoreItem xmlns:ds="http://schemas.openxmlformats.org/officeDocument/2006/customXml" ds:itemID="{BE321F36-1F00-47C0-8C1B-6E7576F50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LEDGAR</dc:creator>
  <cp:keywords/>
  <dc:description/>
  <cp:lastModifiedBy/>
  <cp:revision/>
  <dcterms:created xsi:type="dcterms:W3CDTF">2023-09-15T13:10:26Z</dcterms:created>
  <dcterms:modified xsi:type="dcterms:W3CDTF">2023-10-02T07:37:19Z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9aaed-22f4-47e9-a6ba-4e5ac1de55da_ActionId">
    <vt:lpwstr>c84eb7e1-c5a0-4575-b830-6a14deeb90c3</vt:lpwstr>
  </property>
  <property fmtid="{D5CDD505-2E9C-101B-9397-08002B2CF9AE}" pid="3" name="MSIP_Label_5589aaed-22f4-47e9-a6ba-4e5ac1de55da_Name">
    <vt:lpwstr>Restricted \ Business Sensitive</vt:lpwstr>
  </property>
  <property fmtid="{D5CDD505-2E9C-101B-9397-08002B2CF9AE}" pid="4" name="MSIP_Label_5589aaed-22f4-47e9-a6ba-4e5ac1de55da_SetDate">
    <vt:lpwstr>2023-10-01T12:57:16Z</vt:lpwstr>
  </property>
  <property fmtid="{D5CDD505-2E9C-101B-9397-08002B2CF9AE}" pid="5" name="MSIP_Label_5589aaed-22f4-47e9-a6ba-4e5ac1de55da_SiteId">
    <vt:lpwstr>92ebd22d-0a9c-4516-a68f-ba966853a8f3</vt:lpwstr>
  </property>
  <property fmtid="{D5CDD505-2E9C-101B-9397-08002B2CF9AE}" pid="6" name="MSIP_Label_5589aaed-22f4-47e9-a6ba-4e5ac1de55da_Enabled">
    <vt:lpwstr>True</vt:lpwstr>
  </property>
  <property fmtid="{D5CDD505-2E9C-101B-9397-08002B2CF9AE}" pid="7" name="ContentTypeId">
    <vt:lpwstr>0x010100F4D900A52C734B48AAFC332F002A61F2</vt:lpwstr>
  </property>
  <property fmtid="{D5CDD505-2E9C-101B-9397-08002B2CF9AE}" pid="8" name="MediaServiceImageTags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SIP_Label_5589aaed-22f4-47e9-a6ba-4e5ac1de55da_Removed">
    <vt:lpwstr>False</vt:lpwstr>
  </property>
  <property fmtid="{D5CDD505-2E9C-101B-9397-08002B2CF9AE}" pid="18" name="MSIP_Label_5589aaed-22f4-47e9-a6ba-4e5ac1de55da_Parent">
    <vt:lpwstr>e50b24a1-e242-4aac-9a05-59733cdb30d3</vt:lpwstr>
  </property>
  <property fmtid="{D5CDD505-2E9C-101B-9397-08002B2CF9AE}" pid="19" name="MSIP_Label_5589aaed-22f4-47e9-a6ba-4e5ac1de55da_Extended_MSFT_Method">
    <vt:lpwstr>Standard</vt:lpwstr>
  </property>
  <property fmtid="{D5CDD505-2E9C-101B-9397-08002B2CF9AE}" pid="20" name="MSIP_Label_e50b24a1-e242-4aac-9a05-59733cdb30d3_Enabled">
    <vt:lpwstr>True</vt:lpwstr>
  </property>
  <property fmtid="{D5CDD505-2E9C-101B-9397-08002B2CF9AE}" pid="21" name="MSIP_Label_e50b24a1-e242-4aac-9a05-59733cdb30d3_SiteId">
    <vt:lpwstr>92ebd22d-0a9c-4516-a68f-ba966853a8f3</vt:lpwstr>
  </property>
  <property fmtid="{D5CDD505-2E9C-101B-9397-08002B2CF9AE}" pid="22" name="MSIP_Label_e50b24a1-e242-4aac-9a05-59733cdb30d3_SetDate">
    <vt:lpwstr>2023-10-01T12:57:16Z</vt:lpwstr>
  </property>
  <property fmtid="{D5CDD505-2E9C-101B-9397-08002B2CF9AE}" pid="23" name="MSIP_Label_e50b24a1-e242-4aac-9a05-59733cdb30d3_Name">
    <vt:lpwstr>Restricted</vt:lpwstr>
  </property>
  <property fmtid="{D5CDD505-2E9C-101B-9397-08002B2CF9AE}" pid="24" name="MSIP_Label_e50b24a1-e242-4aac-9a05-59733cdb30d3_ActionId">
    <vt:lpwstr>253f84ba-7114-452d-8aa0-cb893d969eac</vt:lpwstr>
  </property>
  <property fmtid="{D5CDD505-2E9C-101B-9397-08002B2CF9AE}" pid="25" name="MSIP_Label_e50b24a1-e242-4aac-9a05-59733cdb30d3_Extended_MSFT_Method">
    <vt:lpwstr>Standard</vt:lpwstr>
  </property>
  <property fmtid="{D5CDD505-2E9C-101B-9397-08002B2CF9AE}" pid="26" name="Sensitivity">
    <vt:lpwstr>Restricted \ Business Sensitive Restricted</vt:lpwstr>
  </property>
</Properties>
</file>