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orkshirewater-my.sharepoint.com/personal/majidn_yw_co_uk/Documents/Documents/Reports/Online Community/2023 Projects/May 2023 Projects/Long-Term Delivery Strategy/Stimulus/"/>
    </mc:Choice>
  </mc:AlternateContent>
  <xr:revisionPtr revIDLastSave="0" documentId="8_{6473AB87-1F57-424A-8DBD-99D1D479CED8}" xr6:coauthVersionLast="47" xr6:coauthVersionMax="47" xr10:uidLastSave="{00000000-0000-0000-0000-000000000000}"/>
  <bookViews>
    <workbookView xWindow="-110" yWindow="-110" windowWidth="19420" windowHeight="10420" xr2:uid="{9CC7C2F7-F952-4032-8C88-2DE51C7E3AC5}"/>
  </bookViews>
  <sheets>
    <sheet name="Sheet1" sheetId="1" r:id="rId1"/>
  </sheets>
  <externalReferences>
    <externalReference r:id="rId2"/>
    <externalReference r:id="rId3"/>
  </externalReferenc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0" i="1" l="1"/>
  <c r="AG10" i="1" s="1"/>
  <c r="AH10" i="1" s="1"/>
  <c r="AI10" i="1" s="1"/>
  <c r="Z10" i="1"/>
  <c r="AA10" i="1" s="1"/>
  <c r="AB10" i="1" s="1"/>
  <c r="AC10" i="1" s="1"/>
  <c r="T10" i="1"/>
  <c r="U10" i="1" s="1"/>
  <c r="V10" i="1" s="1"/>
  <c r="W10" i="1" s="1"/>
  <c r="N10" i="1"/>
  <c r="O10" i="1" s="1"/>
  <c r="P10" i="1" s="1"/>
  <c r="Q10" i="1" s="1"/>
  <c r="H10" i="1"/>
  <c r="I10" i="1" s="1"/>
  <c r="J10" i="1" s="1"/>
  <c r="K10" i="1" s="1"/>
  <c r="F9" i="1"/>
  <c r="G9" i="1" s="1"/>
  <c r="K7" i="1"/>
  <c r="M6" i="1"/>
  <c r="M7" i="1" s="1"/>
  <c r="K6" i="1"/>
  <c r="J6" i="1"/>
  <c r="J7" i="1" s="1"/>
  <c r="I6" i="1"/>
  <c r="I7" i="1" s="1"/>
  <c r="H6" i="1"/>
  <c r="H7" i="1" s="1"/>
  <c r="G6" i="1"/>
  <c r="G7" i="1" s="1"/>
  <c r="F6" i="1"/>
  <c r="AC5" i="1"/>
  <c r="Y6" i="1" s="1"/>
  <c r="Q5" i="1"/>
  <c r="AE4" i="1"/>
  <c r="U4" i="1"/>
  <c r="K4" i="1"/>
  <c r="AI3" i="1"/>
  <c r="AI4" i="1" s="1"/>
  <c r="AH3" i="1"/>
  <c r="AH4" i="1" s="1"/>
  <c r="AG3" i="1"/>
  <c r="AF3" i="1"/>
  <c r="AG4" i="1" s="1"/>
  <c r="AE3" i="1"/>
  <c r="AI5" i="1" s="1"/>
  <c r="AE6" i="1" s="1"/>
  <c r="AC3" i="1"/>
  <c r="AC4" i="1" s="1"/>
  <c r="AB3" i="1"/>
  <c r="AB4" i="1" s="1"/>
  <c r="AA3" i="1"/>
  <c r="AA4" i="1" s="1"/>
  <c r="Z3" i="1"/>
  <c r="Z4" i="1" s="1"/>
  <c r="Y3" i="1"/>
  <c r="Y4" i="1" s="1"/>
  <c r="W3" i="1"/>
  <c r="V3" i="1"/>
  <c r="V4" i="1" s="1"/>
  <c r="U3" i="1"/>
  <c r="T3" i="1"/>
  <c r="T4" i="1" s="1"/>
  <c r="S3" i="1"/>
  <c r="W5" i="1" s="1"/>
  <c r="S6" i="1" s="1"/>
  <c r="Q3" i="1"/>
  <c r="Q4" i="1" s="1"/>
  <c r="P3" i="1"/>
  <c r="P4" i="1" s="1"/>
  <c r="O3" i="1"/>
  <c r="O4" i="1" s="1"/>
  <c r="N3" i="1"/>
  <c r="M3" i="1"/>
  <c r="M4" i="1" s="1"/>
  <c r="K3" i="1"/>
  <c r="J3" i="1"/>
  <c r="J4" i="1" s="1"/>
  <c r="I3" i="1"/>
  <c r="I4" i="1" s="1"/>
  <c r="H3" i="1"/>
  <c r="H4" i="1" s="1"/>
  <c r="G3" i="1"/>
  <c r="G4" i="1" s="1"/>
  <c r="F3" i="1"/>
  <c r="AF6" i="1" l="1"/>
  <c r="Z6" i="1"/>
  <c r="H9" i="1"/>
  <c r="I9" i="1" s="1"/>
  <c r="J9" i="1" s="1"/>
  <c r="K9" i="1" s="1"/>
  <c r="M9" i="1" s="1"/>
  <c r="T6" i="1"/>
  <c r="N4" i="1"/>
  <c r="K5" i="1"/>
  <c r="K8" i="1"/>
  <c r="S4" i="1"/>
  <c r="W4" i="1"/>
  <c r="AF4" i="1"/>
  <c r="N6" i="1"/>
  <c r="K11" i="1" l="1"/>
  <c r="N7" i="1"/>
  <c r="O6" i="1"/>
  <c r="T7" i="1"/>
  <c r="U6" i="1"/>
  <c r="N9" i="1"/>
  <c r="O9" i="1" s="1"/>
  <c r="P9" i="1" s="1"/>
  <c r="Q9" i="1" s="1"/>
  <c r="S9" i="1" s="1"/>
  <c r="AF7" i="1"/>
  <c r="AG6" i="1"/>
  <c r="Z7" i="1"/>
  <c r="AA6" i="1"/>
  <c r="Q11" i="1" l="1"/>
  <c r="AA7" i="1"/>
  <c r="AB6" i="1"/>
  <c r="O7" i="1"/>
  <c r="P6" i="1"/>
  <c r="T9" i="1"/>
  <c r="U9" i="1" s="1"/>
  <c r="V9" i="1" s="1"/>
  <c r="W9" i="1" s="1"/>
  <c r="Y9" i="1" s="1"/>
  <c r="U7" i="1"/>
  <c r="V6" i="1"/>
  <c r="AH6" i="1"/>
  <c r="AG7" i="1"/>
  <c r="Z9" i="1" l="1"/>
  <c r="AA9" i="1" s="1"/>
  <c r="AB9" i="1" s="1"/>
  <c r="AC9" i="1" s="1"/>
  <c r="AE9" i="1" s="1"/>
  <c r="AH7" i="1"/>
  <c r="AI6" i="1"/>
  <c r="AI7" i="1" s="1"/>
  <c r="AI8" i="1"/>
  <c r="AB7" i="1"/>
  <c r="AC6" i="1"/>
  <c r="W11" i="1"/>
  <c r="P7" i="1"/>
  <c r="Q6" i="1"/>
  <c r="V7" i="1"/>
  <c r="W6" i="1"/>
  <c r="W7" i="1" l="1"/>
  <c r="Y7" i="1"/>
  <c r="W8" i="1"/>
  <c r="AC7" i="1"/>
  <c r="AE7" i="1"/>
  <c r="AC8" i="1"/>
  <c r="Q7" i="1"/>
  <c r="S7" i="1"/>
  <c r="Q8" i="1"/>
  <c r="AF9" i="1"/>
  <c r="AG9" i="1" s="1"/>
  <c r="AH9" i="1" s="1"/>
  <c r="AI9" i="1" s="1"/>
  <c r="AC11" i="1"/>
  <c r="AI11" i="1" l="1"/>
</calcChain>
</file>

<file path=xl/sharedStrings.xml><?xml version="1.0" encoding="utf-8"?>
<sst xmlns="http://schemas.openxmlformats.org/spreadsheetml/2006/main" count="39" uniqueCount="36">
  <si>
    <t>AMP9</t>
  </si>
  <si>
    <t>AMP10</t>
  </si>
  <si>
    <t>AMP11</t>
  </si>
  <si>
    <t>AMP12</t>
  </si>
  <si>
    <t>Average bill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</si>
  <si>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</si>
  <si>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</si>
  <si>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</si>
  <si>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</si>
  <si>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</si>
  <si>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</si>
  <si>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</si>
  <si>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</si>
  <si>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</si>
  <si>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</si>
  <si>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</si>
  <si>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</si>
  <si>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</si>
  <si>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</si>
  <si>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</si>
  <si>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</si>
  <si>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</si>
  <si>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</si>
  <si>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</si>
  <si>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</si>
  <si>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</si>
  <si>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</si>
  <si>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</si>
  <si>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</si>
  <si>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</si>
  <si>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</si>
  <si>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Natural</t>
  </si>
  <si>
    <t>22-23</t>
  </si>
  <si>
    <t>Average</t>
  </si>
  <si>
    <t>P0 adjustment</t>
  </si>
  <si>
    <t>Rising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</si>
</sst>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2" fillId="2" borderId="2" xfId="0" applyFont="1" applyFill="1" applyBorder="1" applyAlignment="1">
      <alignment vertical="top"/>
    </xf>
    <xf numFmtId="0" fontId="0" fillId="0" borderId="0" xfId="0" applyAlignment="1">
      <alignment vertical="top"/>
    </xf>
    <xf numFmtId="0" fontId="3" fillId="2" borderId="2" xfId="0" applyFont="1" applyFill="1" applyBorder="1" applyAlignment="1">
      <alignment vertical="top"/>
    </xf>
    <xf numFmtId="0" fontId="0" fillId="2" borderId="2" xfId="0" applyFill="1" applyBorder="1" applyAlignment="1">
      <alignment vertical="top"/>
    </xf>
    <xf numFmtId="9" fontId="0" fillId="2" borderId="2" xfId="1" applyFont="1" applyFill="1" applyBorder="1" applyAlignment="1">
      <alignment vertical="top"/>
    </xf>
    <xf numFmtId="9" fontId="0" fillId="2" borderId="0" xfId="1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1" fontId="0" fillId="2" borderId="2" xfId="0" applyNumberFormat="1" applyFill="1" applyBorder="1" applyAlignment="1">
      <alignment vertical="top"/>
    </xf>
    <xf numFmtId="1" fontId="0" fillId="2" borderId="0" xfId="0" applyNumberFormat="1" applyFill="1" applyAlignment="1">
      <alignment vertical="top"/>
    </xf>
    <xf numFmtId="1" fontId="0" fillId="0" borderId="0" xfId="0" applyNumberFormat="1" applyAlignment="1">
      <alignment vertical="top"/>
    </xf>
    <xf numFmtId="0" fontId="2" fillId="2" borderId="1" xfId="0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yorkshirewater.sharepoint.com/teams/RegulatoryFinance/Shared%20Documents/03.%20PR24/18.%20Iteration%206/Financial-model_YKY_FD%20-%20flex%20investment%20-%20Ofwat%20-%20waterfall%20-%206%20-%20&#163;8.3bn%20IRE%20chang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yorkshirewater.sharepoint.com/teams/RegulatoryFinance/Shared%20Documents/03.%20PR24/18.%20Iteration%206/Financial-model_YKY_FD%20-%20flex%20investment%20-%20Ofwat%20-%20waterfall%20-%206%20-%20&#163;8.6bn%20IRE%20change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Draft cumulo"/>
      <sheetName val="Summary - May 22"/>
      <sheetName val="Affordability testing"/>
      <sheetName val="PR24 CAs"/>
      <sheetName val="PR24 Past per"/>
      <sheetName val="PR24 Customer_Consumption"/>
      <sheetName val="Run off"/>
      <sheetName val="PR24 financing"/>
      <sheetName val="PR24 Waterfall"/>
      <sheetName val="Revenue"/>
      <sheetName val="OWC"/>
      <sheetName val="Retail"/>
      <sheetName val="Info - totex"/>
      <sheetName val="Information-bills CMA PF"/>
      <sheetName val="Revenue reprofilling"/>
      <sheetName val="Information-bills"/>
      <sheetName val="Rulebook"/>
      <sheetName val="Sheet2 (2)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H6">
            <v>429.0524680495235</v>
          </cell>
        </row>
      </sheetData>
      <sheetData sheetId="15" refreshError="1">
        <row r="60">
          <cell r="G60">
            <v>503.24382427964207</v>
          </cell>
          <cell r="H60">
            <v>517.08120151841251</v>
          </cell>
          <cell r="I60">
            <v>543.6401448288907</v>
          </cell>
          <cell r="J60">
            <v>557.88653980530398</v>
          </cell>
          <cell r="K60">
            <v>561.11439840437572</v>
          </cell>
        </row>
        <row r="63">
          <cell r="G63">
            <v>536.59322176732496</v>
          </cell>
          <cell r="H63">
            <v>536.59322176732496</v>
          </cell>
          <cell r="I63">
            <v>536.59322176732496</v>
          </cell>
          <cell r="J63">
            <v>536.59322176732496</v>
          </cell>
          <cell r="K63">
            <v>536.59322176732496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Draft cumulo"/>
      <sheetName val="Summary - May 22"/>
      <sheetName val="Affordability testing"/>
      <sheetName val="PR24 CAs"/>
      <sheetName val="PR24 Past per"/>
      <sheetName val="PR24 Customer_Consumption"/>
      <sheetName val="Run off"/>
      <sheetName val="PR24 financing"/>
      <sheetName val="PR24 Waterfall"/>
      <sheetName val="Revenue"/>
      <sheetName val="OWC"/>
      <sheetName val="Retail"/>
      <sheetName val="Info - totex"/>
      <sheetName val="Information-bills CMA PF"/>
      <sheetName val="Revenue reprofilling"/>
      <sheetName val="Information-bills"/>
      <sheetName val="Rulebook"/>
      <sheetName val="Sheet2 (2)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1">
          <cell r="G41">
            <v>579.42419479870443</v>
          </cell>
          <cell r="H41">
            <v>612.77131323652907</v>
          </cell>
          <cell r="I41">
            <v>652.10874232834135</v>
          </cell>
          <cell r="J41">
            <v>676.85386594496106</v>
          </cell>
          <cell r="K41">
            <v>696.80508949051159</v>
          </cell>
          <cell r="L41">
            <v>643.59264115980955</v>
          </cell>
        </row>
        <row r="42">
          <cell r="G42">
            <v>755.07214413612905</v>
          </cell>
          <cell r="H42">
            <v>777.39057559659489</v>
          </cell>
          <cell r="I42">
            <v>805.05604808232624</v>
          </cell>
          <cell r="J42">
            <v>821.24612646443552</v>
          </cell>
          <cell r="K42">
            <v>834.70068640862121</v>
          </cell>
        </row>
        <row r="43">
          <cell r="G43">
            <v>874.3547643836979</v>
          </cell>
          <cell r="H43">
            <v>882.6727181027187</v>
          </cell>
          <cell r="I43">
            <v>896.83640152670728</v>
          </cell>
          <cell r="J43">
            <v>899.88705219965198</v>
          </cell>
          <cell r="K43">
            <v>900.29195650981922</v>
          </cell>
        </row>
        <row r="44">
          <cell r="G44">
            <v>912.76195806826217</v>
          </cell>
          <cell r="H44">
            <v>915.01568845508018</v>
          </cell>
          <cell r="I44">
            <v>923.25491810159167</v>
          </cell>
          <cell r="J44">
            <v>920.41592082090335</v>
          </cell>
          <cell r="K44">
            <v>914.5987157696818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1CFEB-8DCD-4EB4-89D9-CF24C6B31498}">
  <dimension ref="A1:AJ11"/>
  <sheetViews>
    <sheetView tabSelected="1" workbookViewId="0">
      <selection activeCell="L22" sqref="L22"/>
    </sheetView>
  </sheetViews>
  <sheetFormatPr defaultRowHeight="14.5" x14ac:dyDescent="0.35"/>
  <sheetData>
    <row r="1" spans="1:36" s="2" customFormat="1" ht="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4" t="s">
        <v>0</v>
      </c>
      <c r="N1" s="14"/>
      <c r="O1" s="14"/>
      <c r="P1" s="14"/>
      <c r="Q1" s="14"/>
      <c r="R1" s="1"/>
      <c r="S1" s="14" t="s">
        <v>1</v>
      </c>
      <c r="T1" s="14"/>
      <c r="U1" s="14"/>
      <c r="V1" s="14"/>
      <c r="W1" s="14"/>
      <c r="X1" s="1"/>
      <c r="Y1" s="14" t="s">
        <v>2</v>
      </c>
      <c r="Z1" s="14"/>
      <c r="AA1" s="14"/>
      <c r="AB1" s="14"/>
      <c r="AC1" s="14"/>
      <c r="AD1" s="1"/>
      <c r="AE1" s="14" t="s">
        <v>3</v>
      </c>
      <c r="AF1" s="14"/>
      <c r="AG1" s="14"/>
      <c r="AH1" s="14"/>
      <c r="AI1" s="14"/>
    </row>
    <row r="2" spans="1:36" s="5" customFormat="1" x14ac:dyDescent="0.35">
      <c r="A2" s="3"/>
      <c r="B2" s="4" t="s">
        <v>4</v>
      </c>
      <c r="C2" s="4"/>
      <c r="D2" s="4"/>
      <c r="E2" s="4"/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1"/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3"/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/>
      <c r="Y2" s="4" t="s">
        <v>21</v>
      </c>
      <c r="Z2" s="4" t="s">
        <v>22</v>
      </c>
      <c r="AA2" s="4" t="s">
        <v>23</v>
      </c>
      <c r="AB2" s="4" t="s">
        <v>24</v>
      </c>
      <c r="AC2" s="4" t="s">
        <v>25</v>
      </c>
      <c r="AD2" s="3"/>
      <c r="AE2" s="4" t="s">
        <v>26</v>
      </c>
      <c r="AF2" s="4" t="s">
        <v>27</v>
      </c>
      <c r="AG2" s="4" t="s">
        <v>28</v>
      </c>
      <c r="AH2" s="4" t="s">
        <v>29</v>
      </c>
      <c r="AI2" s="4" t="s">
        <v>30</v>
      </c>
    </row>
    <row r="3" spans="1:36" s="5" customFormat="1" x14ac:dyDescent="0.35">
      <c r="A3" s="3"/>
      <c r="B3" s="6" t="s">
        <v>31</v>
      </c>
      <c r="C3" s="7"/>
      <c r="D3" s="6" t="s">
        <v>32</v>
      </c>
      <c r="E3" s="7"/>
      <c r="F3" s="11">
        <f>+'[1]PR24 Waterfall'!$H$6</f>
        <v>429.0524680495235</v>
      </c>
      <c r="G3" s="11">
        <f>+[1]Revenue!G60</f>
        <v>503.24382427964207</v>
      </c>
      <c r="H3" s="11">
        <f>+[1]Revenue!H60</f>
        <v>517.08120151841251</v>
      </c>
      <c r="I3" s="11">
        <f>+[1]Revenue!I60</f>
        <v>543.6401448288907</v>
      </c>
      <c r="J3" s="11">
        <f>+[1]Revenue!J60</f>
        <v>557.88653980530398</v>
      </c>
      <c r="K3" s="11">
        <f>+[1]Revenue!K60</f>
        <v>561.11439840437572</v>
      </c>
      <c r="L3" s="12"/>
      <c r="M3" s="11">
        <f>+'[2]PR24 Waterfall'!$G41</f>
        <v>579.42419479870443</v>
      </c>
      <c r="N3" s="11">
        <f>+'[2]PR24 Waterfall'!H41</f>
        <v>612.77131323652907</v>
      </c>
      <c r="O3" s="11">
        <f>+'[2]PR24 Waterfall'!I41</f>
        <v>652.10874232834135</v>
      </c>
      <c r="P3" s="11">
        <f>+'[2]PR24 Waterfall'!J41</f>
        <v>676.85386594496106</v>
      </c>
      <c r="Q3" s="11">
        <f>+'[2]PR24 Waterfall'!K41</f>
        <v>696.80508949051159</v>
      </c>
      <c r="R3" s="12"/>
      <c r="S3" s="11">
        <f>+'[2]PR24 Waterfall'!G42</f>
        <v>755.07214413612905</v>
      </c>
      <c r="T3" s="11">
        <f>+'[2]PR24 Waterfall'!H42</f>
        <v>777.39057559659489</v>
      </c>
      <c r="U3" s="11">
        <f>+'[2]PR24 Waterfall'!I42</f>
        <v>805.05604808232624</v>
      </c>
      <c r="V3" s="11">
        <f>+'[2]PR24 Waterfall'!J42</f>
        <v>821.24612646443552</v>
      </c>
      <c r="W3" s="11">
        <f>+'[2]PR24 Waterfall'!K42</f>
        <v>834.70068640862121</v>
      </c>
      <c r="X3" s="12"/>
      <c r="Y3" s="11">
        <f>+'[2]PR24 Waterfall'!G43</f>
        <v>874.3547643836979</v>
      </c>
      <c r="Z3" s="11">
        <f>+'[2]PR24 Waterfall'!H43</f>
        <v>882.6727181027187</v>
      </c>
      <c r="AA3" s="11">
        <f>+'[2]PR24 Waterfall'!I43</f>
        <v>896.83640152670728</v>
      </c>
      <c r="AB3" s="11">
        <f>+'[2]PR24 Waterfall'!J43</f>
        <v>899.88705219965198</v>
      </c>
      <c r="AC3" s="11">
        <f>+'[2]PR24 Waterfall'!K43</f>
        <v>900.29195650981922</v>
      </c>
      <c r="AD3" s="12"/>
      <c r="AE3" s="11">
        <f>+'[2]PR24 Waterfall'!G44</f>
        <v>912.76195806826217</v>
      </c>
      <c r="AF3" s="11">
        <f>+'[2]PR24 Waterfall'!H44</f>
        <v>915.01568845508018</v>
      </c>
      <c r="AG3" s="11">
        <f>+'[2]PR24 Waterfall'!I44</f>
        <v>923.25491810159167</v>
      </c>
      <c r="AH3" s="11">
        <f>+'[2]PR24 Waterfall'!J44</f>
        <v>920.41592082090335</v>
      </c>
      <c r="AI3" s="11">
        <f>+'[2]PR24 Waterfall'!K44</f>
        <v>914.5987157696818</v>
      </c>
      <c r="AJ3" s="13"/>
    </row>
    <row r="4" spans="1:36" s="5" customFormat="1" x14ac:dyDescent="0.35">
      <c r="A4" s="3"/>
      <c r="B4" s="6"/>
      <c r="C4" s="7"/>
      <c r="D4" s="6"/>
      <c r="E4" s="7"/>
      <c r="F4" s="7"/>
      <c r="G4" s="8">
        <f>+G3/F3-1</f>
        <v>0.17291907576570575</v>
      </c>
      <c r="H4" s="8">
        <f t="shared" ref="H4:K4" si="0">+H3/G3-1</f>
        <v>2.7496367707199765E-2</v>
      </c>
      <c r="I4" s="8">
        <f t="shared" si="0"/>
        <v>5.1363196404138556E-2</v>
      </c>
      <c r="J4" s="8">
        <f t="shared" si="0"/>
        <v>2.6205560998254329E-2</v>
      </c>
      <c r="K4" s="8">
        <f t="shared" si="0"/>
        <v>5.785869291985879E-3</v>
      </c>
      <c r="L4" s="9"/>
      <c r="M4" s="8">
        <f>+M3/K3-1</f>
        <v>3.2631129135869186E-2</v>
      </c>
      <c r="N4" s="8">
        <f>+N3/M3-1</f>
        <v>5.755216771610594E-2</v>
      </c>
      <c r="O4" s="8">
        <f t="shared" ref="O4:Q4" si="1">+O3/N3-1</f>
        <v>6.4195937770063383E-2</v>
      </c>
      <c r="P4" s="8">
        <f t="shared" si="1"/>
        <v>3.7946314794473857E-2</v>
      </c>
      <c r="Q4" s="8">
        <f t="shared" si="1"/>
        <v>2.9476412190830192E-2</v>
      </c>
      <c r="R4" s="3"/>
      <c r="S4" s="8">
        <f>+S3/Q3-1</f>
        <v>8.3620305770471637E-2</v>
      </c>
      <c r="T4" s="8">
        <f>+T3/S3-1</f>
        <v>2.955801195129526E-2</v>
      </c>
      <c r="U4" s="8">
        <f t="shared" ref="U4:W4" si="2">+U3/T3-1</f>
        <v>3.5587609824700994E-2</v>
      </c>
      <c r="V4" s="8">
        <f t="shared" si="2"/>
        <v>2.0110498418929534E-2</v>
      </c>
      <c r="W4" s="8">
        <f t="shared" si="2"/>
        <v>1.6383103080326533E-2</v>
      </c>
      <c r="X4" s="3"/>
      <c r="Y4" s="8">
        <f>+Y3/W3-1</f>
        <v>4.7506943052475714E-2</v>
      </c>
      <c r="Z4" s="8">
        <f>+Z3/Y3-1</f>
        <v>9.5132480062412039E-3</v>
      </c>
      <c r="AA4" s="8">
        <f t="shared" ref="AA4:AC4" si="3">+AA3/Z3-1</f>
        <v>1.6046359124402443E-2</v>
      </c>
      <c r="AB4" s="8">
        <f t="shared" si="3"/>
        <v>3.4015687451485199E-3</v>
      </c>
      <c r="AC4" s="8">
        <f t="shared" si="3"/>
        <v>4.4995014560722524E-4</v>
      </c>
      <c r="AD4" s="3"/>
      <c r="AE4" s="8">
        <f>+AE3/AC3-1</f>
        <v>1.3851064055693252E-2</v>
      </c>
      <c r="AF4" s="8">
        <f>+AF3/AE3-1</f>
        <v>2.4691326877686048E-3</v>
      </c>
      <c r="AG4" s="8">
        <f t="shared" ref="AG4:AI4" si="4">+AG3/AF3-1</f>
        <v>9.0044681752099454E-3</v>
      </c>
      <c r="AH4" s="8">
        <f t="shared" si="4"/>
        <v>-3.0749874439075509E-3</v>
      </c>
      <c r="AI4" s="8">
        <f t="shared" si="4"/>
        <v>-6.3201916868552699E-3</v>
      </c>
    </row>
    <row r="5" spans="1:36" s="5" customFormat="1" x14ac:dyDescent="0.35">
      <c r="A5" s="3"/>
      <c r="B5" s="4" t="s">
        <v>33</v>
      </c>
      <c r="C5" s="7"/>
      <c r="D5" s="6"/>
      <c r="E5" s="7"/>
      <c r="F5" s="7"/>
      <c r="G5" s="8"/>
      <c r="H5" s="8"/>
      <c r="I5" s="8"/>
      <c r="J5" s="8"/>
      <c r="K5" s="7">
        <f>AVERAGE(G3:K3)</f>
        <v>536.59322176732496</v>
      </c>
      <c r="L5" s="3"/>
      <c r="M5" s="8"/>
      <c r="N5" s="8"/>
      <c r="O5" s="8"/>
      <c r="P5" s="8"/>
      <c r="Q5" s="7">
        <f>+'[2]PR24 Waterfall'!L41</f>
        <v>643.59264115980955</v>
      </c>
      <c r="R5" s="3"/>
      <c r="S5" s="8"/>
      <c r="T5" s="8"/>
      <c r="U5" s="8"/>
      <c r="V5" s="8"/>
      <c r="W5" s="7">
        <f>AVERAGE(S3:W3)</f>
        <v>798.69311613762136</v>
      </c>
      <c r="X5" s="3"/>
      <c r="Y5" s="8"/>
      <c r="Z5" s="8"/>
      <c r="AA5" s="8"/>
      <c r="AB5" s="8"/>
      <c r="AC5" s="7">
        <f>AVERAGE(Y3:AC3)</f>
        <v>890.80857854451892</v>
      </c>
      <c r="AD5" s="3"/>
      <c r="AE5" s="8"/>
      <c r="AF5" s="8"/>
      <c r="AG5" s="8"/>
      <c r="AH5" s="8"/>
      <c r="AI5" s="7">
        <f>AVERAGE(AE3:AI3)</f>
        <v>917.2094402431037</v>
      </c>
    </row>
    <row r="6" spans="1:36" s="5" customFormat="1" x14ac:dyDescent="0.35">
      <c r="A6" s="3"/>
      <c r="B6" s="6" t="s">
        <v>34</v>
      </c>
      <c r="C6" s="7"/>
      <c r="D6" s="6" t="s">
        <v>32</v>
      </c>
      <c r="E6" s="7"/>
      <c r="F6" s="11">
        <f>+'[1]PR24 Waterfall'!$H$6</f>
        <v>429.0524680495235</v>
      </c>
      <c r="G6" s="11">
        <f>+[1]Revenue!G63</f>
        <v>536.59322176732496</v>
      </c>
      <c r="H6" s="11">
        <f>+[1]Revenue!H63</f>
        <v>536.59322176732496</v>
      </c>
      <c r="I6" s="11">
        <f>+[1]Revenue!I63</f>
        <v>536.59322176732496</v>
      </c>
      <c r="J6" s="11">
        <f>+[1]Revenue!J63</f>
        <v>536.59322176732496</v>
      </c>
      <c r="K6" s="11">
        <f>+[1]Revenue!K63</f>
        <v>536.59322176732496</v>
      </c>
      <c r="L6" s="12"/>
      <c r="M6" s="11">
        <f>+Q5</f>
        <v>643.59264115980955</v>
      </c>
      <c r="N6" s="11">
        <f>+M6</f>
        <v>643.59264115980955</v>
      </c>
      <c r="O6" s="11">
        <f t="shared" ref="O6:Q6" si="5">+N6</f>
        <v>643.59264115980955</v>
      </c>
      <c r="P6" s="11">
        <f t="shared" si="5"/>
        <v>643.59264115980955</v>
      </c>
      <c r="Q6" s="11">
        <f t="shared" si="5"/>
        <v>643.59264115980955</v>
      </c>
      <c r="R6" s="12"/>
      <c r="S6" s="11">
        <f>+W5</f>
        <v>798.69311613762136</v>
      </c>
      <c r="T6" s="11">
        <f>+S6</f>
        <v>798.69311613762136</v>
      </c>
      <c r="U6" s="11">
        <f t="shared" ref="U6:W6" si="6">+T6</f>
        <v>798.69311613762136</v>
      </c>
      <c r="V6" s="11">
        <f t="shared" si="6"/>
        <v>798.69311613762136</v>
      </c>
      <c r="W6" s="11">
        <f t="shared" si="6"/>
        <v>798.69311613762136</v>
      </c>
      <c r="X6" s="12"/>
      <c r="Y6" s="11">
        <f>+AC5</f>
        <v>890.80857854451892</v>
      </c>
      <c r="Z6" s="11">
        <f>+Y6</f>
        <v>890.80857854451892</v>
      </c>
      <c r="AA6" s="11">
        <f t="shared" ref="AA6:AC6" si="7">+Z6</f>
        <v>890.80857854451892</v>
      </c>
      <c r="AB6" s="11">
        <f t="shared" si="7"/>
        <v>890.80857854451892</v>
      </c>
      <c r="AC6" s="11">
        <f t="shared" si="7"/>
        <v>890.80857854451892</v>
      </c>
      <c r="AD6" s="12"/>
      <c r="AE6" s="11">
        <f>+AI5</f>
        <v>917.2094402431037</v>
      </c>
      <c r="AF6" s="11">
        <f>+AE6</f>
        <v>917.2094402431037</v>
      </c>
      <c r="AG6" s="11">
        <f t="shared" ref="AG6:AI6" si="8">+AF6</f>
        <v>917.2094402431037</v>
      </c>
      <c r="AH6" s="11">
        <f t="shared" si="8"/>
        <v>917.2094402431037</v>
      </c>
      <c r="AI6" s="11">
        <f t="shared" si="8"/>
        <v>917.2094402431037</v>
      </c>
    </row>
    <row r="7" spans="1:36" s="5" customFormat="1" x14ac:dyDescent="0.35">
      <c r="A7" s="3"/>
      <c r="B7" s="7"/>
      <c r="C7" s="7"/>
      <c r="D7" s="7"/>
      <c r="E7" s="7"/>
      <c r="F7" s="7"/>
      <c r="G7" s="8">
        <f>+G6/F6-1</f>
        <v>0.25064709266603846</v>
      </c>
      <c r="H7" s="8">
        <f t="shared" ref="H7:K7" si="9">+H6/G6-1</f>
        <v>0</v>
      </c>
      <c r="I7" s="8">
        <f t="shared" si="9"/>
        <v>0</v>
      </c>
      <c r="J7" s="8">
        <f t="shared" si="9"/>
        <v>0</v>
      </c>
      <c r="K7" s="8">
        <f t="shared" si="9"/>
        <v>0</v>
      </c>
      <c r="L7" s="9"/>
      <c r="M7" s="8">
        <f>+M6/K6-1</f>
        <v>0.19940508946436375</v>
      </c>
      <c r="N7" s="8">
        <f>+N6/M6-1</f>
        <v>0</v>
      </c>
      <c r="O7" s="8">
        <f t="shared" ref="O7:Q7" si="10">+O6/N6-1</f>
        <v>0</v>
      </c>
      <c r="P7" s="8">
        <f t="shared" si="10"/>
        <v>0</v>
      </c>
      <c r="Q7" s="8">
        <f t="shared" si="10"/>
        <v>0</v>
      </c>
      <c r="R7" s="3"/>
      <c r="S7" s="8">
        <f>+S6/Q6-1</f>
        <v>0.24099168489295852</v>
      </c>
      <c r="T7" s="8">
        <f>+T6/S6-1</f>
        <v>0</v>
      </c>
      <c r="U7" s="8">
        <f t="shared" ref="U7:W7" si="11">+U6/T6-1</f>
        <v>0</v>
      </c>
      <c r="V7" s="8">
        <f t="shared" si="11"/>
        <v>0</v>
      </c>
      <c r="W7" s="8">
        <f t="shared" si="11"/>
        <v>0</v>
      </c>
      <c r="X7" s="3"/>
      <c r="Y7" s="8">
        <f>+Y6/W6-1</f>
        <v>0.11533273612317618</v>
      </c>
      <c r="Z7" s="8">
        <f>+Z6/Y6-1</f>
        <v>0</v>
      </c>
      <c r="AA7" s="8">
        <f t="shared" ref="AA7:AC7" si="12">+AA6/Z6-1</f>
        <v>0</v>
      </c>
      <c r="AB7" s="8">
        <f t="shared" si="12"/>
        <v>0</v>
      </c>
      <c r="AC7" s="8">
        <f t="shared" si="12"/>
        <v>0</v>
      </c>
      <c r="AD7" s="3"/>
      <c r="AE7" s="8">
        <f>+AE6/AC6-1</f>
        <v>2.9636963916221948E-2</v>
      </c>
      <c r="AF7" s="8">
        <f>+AF6/AE6-1</f>
        <v>0</v>
      </c>
      <c r="AG7" s="8">
        <f t="shared" ref="AG7:AI7" si="13">+AG6/AF6-1</f>
        <v>0</v>
      </c>
      <c r="AH7" s="8">
        <f t="shared" si="13"/>
        <v>0</v>
      </c>
      <c r="AI7" s="8">
        <f t="shared" si="13"/>
        <v>0</v>
      </c>
    </row>
    <row r="8" spans="1:36" s="5" customFormat="1" x14ac:dyDescent="0.35">
      <c r="A8" s="3"/>
      <c r="B8" s="4" t="s">
        <v>33</v>
      </c>
      <c r="C8" s="7"/>
      <c r="D8" s="7"/>
      <c r="E8" s="7"/>
      <c r="F8" s="7"/>
      <c r="G8" s="8"/>
      <c r="H8" s="8"/>
      <c r="I8" s="8"/>
      <c r="J8" s="8"/>
      <c r="K8" s="7">
        <f>AVERAGE(G6:K6)</f>
        <v>536.59322176732496</v>
      </c>
      <c r="L8" s="3"/>
      <c r="M8" s="8"/>
      <c r="N8" s="8"/>
      <c r="O8" s="8"/>
      <c r="P8" s="8"/>
      <c r="Q8" s="7">
        <f>AVERAGE(M6:Q6)</f>
        <v>643.59264115980955</v>
      </c>
      <c r="R8" s="3"/>
      <c r="S8" s="8"/>
      <c r="T8" s="8"/>
      <c r="U8" s="8"/>
      <c r="V8" s="8"/>
      <c r="W8" s="7">
        <f>AVERAGE(S6:W6)</f>
        <v>798.69311613762136</v>
      </c>
      <c r="X8" s="3"/>
      <c r="Y8" s="8"/>
      <c r="Z8" s="8"/>
      <c r="AA8" s="8"/>
      <c r="AB8" s="8"/>
      <c r="AC8" s="7">
        <f>AVERAGE(Y6:AC6)</f>
        <v>890.80857854451892</v>
      </c>
      <c r="AD8" s="3"/>
      <c r="AE8" s="8"/>
      <c r="AF8" s="8"/>
      <c r="AG8" s="8"/>
      <c r="AH8" s="8"/>
      <c r="AI8" s="7">
        <f>AVERAGE(AE6:AI6)</f>
        <v>917.2094402431037</v>
      </c>
    </row>
    <row r="9" spans="1:36" s="5" customFormat="1" x14ac:dyDescent="0.35">
      <c r="A9" s="3"/>
      <c r="B9" s="6" t="s">
        <v>35</v>
      </c>
      <c r="C9" s="7"/>
      <c r="D9" s="6" t="s">
        <v>32</v>
      </c>
      <c r="E9" s="7"/>
      <c r="F9" s="11">
        <f>+'[1]PR24 Waterfall'!$H$6</f>
        <v>429.0524680495235</v>
      </c>
      <c r="G9" s="11">
        <f>+F9*(1+G10)</f>
        <v>461.55896587064376</v>
      </c>
      <c r="H9" s="11">
        <f t="shared" ref="H9:K9" si="14">+G9*(1+H10)</f>
        <v>496.52826831190322</v>
      </c>
      <c r="I9" s="11">
        <f t="shared" si="14"/>
        <v>534.14696596298506</v>
      </c>
      <c r="J9" s="11">
        <f t="shared" si="14"/>
        <v>574.61578616151985</v>
      </c>
      <c r="K9" s="11">
        <f t="shared" si="14"/>
        <v>618.15066404196762</v>
      </c>
      <c r="L9" s="12"/>
      <c r="M9" s="11">
        <f>+K9*(1+M10)</f>
        <v>626.48015273062504</v>
      </c>
      <c r="N9" s="11">
        <f>+M9*(1+N10)</f>
        <v>634.9218800462877</v>
      </c>
      <c r="O9" s="11">
        <f t="shared" ref="O9:Q9" si="15">+N9*(1+O10)</f>
        <v>643.47735838783899</v>
      </c>
      <c r="P9" s="11">
        <f t="shared" si="15"/>
        <v>652.14812053351352</v>
      </c>
      <c r="Q9" s="11">
        <f t="shared" si="15"/>
        <v>660.93571991550539</v>
      </c>
      <c r="R9" s="12"/>
      <c r="S9" s="11">
        <f>+Q9*(1+S10)</f>
        <v>703.09352520559958</v>
      </c>
      <c r="T9" s="11">
        <f>+S9*(1+T10)</f>
        <v>747.94036740703621</v>
      </c>
      <c r="U9" s="11">
        <f t="shared" ref="U9:W9" si="16">+T9*(1+U10)</f>
        <v>795.64776682218417</v>
      </c>
      <c r="V9" s="11">
        <f t="shared" si="16"/>
        <v>846.3981841811916</v>
      </c>
      <c r="W9" s="11">
        <f t="shared" si="16"/>
        <v>900.38571847750961</v>
      </c>
      <c r="X9" s="12"/>
      <c r="Y9" s="11">
        <f>+W9*(1+Y10)</f>
        <v>897.17814359247734</v>
      </c>
      <c r="Z9" s="11">
        <f>+Y9*(1+Z10)</f>
        <v>893.98199551756875</v>
      </c>
      <c r="AA9" s="11">
        <f t="shared" ref="AA9:AC9" si="17">+Z9*(1+AA10)</f>
        <v>890.7972335453976</v>
      </c>
      <c r="AB9" s="11">
        <f t="shared" si="17"/>
        <v>887.62381711359558</v>
      </c>
      <c r="AC9" s="11">
        <f t="shared" si="17"/>
        <v>884.46170580429543</v>
      </c>
      <c r="AD9" s="12"/>
      <c r="AE9" s="11">
        <f>+AC9*(1+AE10)</f>
        <v>895.20212769077364</v>
      </c>
      <c r="AF9" s="11">
        <f>+AE9*(1+AF10)</f>
        <v>906.07297541880325</v>
      </c>
      <c r="AG9" s="11">
        <f t="shared" ref="AG9:AI9" si="18">+AF9*(1+AG10)</f>
        <v>917.07583280886399</v>
      </c>
      <c r="AH9" s="11">
        <f t="shared" si="18"/>
        <v>928.21230291449001</v>
      </c>
      <c r="AI9" s="11">
        <f t="shared" si="18"/>
        <v>939.48400825582564</v>
      </c>
    </row>
    <row r="10" spans="1:36" s="5" customFormat="1" x14ac:dyDescent="0.35">
      <c r="A10" s="3"/>
      <c r="B10" s="7"/>
      <c r="C10" s="7"/>
      <c r="D10" s="7"/>
      <c r="E10" s="7"/>
      <c r="F10" s="7"/>
      <c r="G10" s="8">
        <v>7.5763456084742081E-2</v>
      </c>
      <c r="H10" s="8">
        <f>+G10</f>
        <v>7.5763456084742081E-2</v>
      </c>
      <c r="I10" s="8">
        <f t="shared" ref="I10:K10" si="19">+H10</f>
        <v>7.5763456084742081E-2</v>
      </c>
      <c r="J10" s="8">
        <f t="shared" si="19"/>
        <v>7.5763456084742081E-2</v>
      </c>
      <c r="K10" s="8">
        <f t="shared" si="19"/>
        <v>7.5763456084742081E-2</v>
      </c>
      <c r="L10" s="9"/>
      <c r="M10" s="8">
        <v>1.347485196277636E-2</v>
      </c>
      <c r="N10" s="8">
        <f>+M10</f>
        <v>1.347485196277636E-2</v>
      </c>
      <c r="O10" s="8">
        <f t="shared" ref="O10:Q10" si="20">+N10</f>
        <v>1.347485196277636E-2</v>
      </c>
      <c r="P10" s="8">
        <f t="shared" si="20"/>
        <v>1.347485196277636E-2</v>
      </c>
      <c r="Q10" s="8">
        <f t="shared" si="20"/>
        <v>1.347485196277636E-2</v>
      </c>
      <c r="R10" s="3"/>
      <c r="S10" s="8">
        <v>6.3785030858195604E-2</v>
      </c>
      <c r="T10" s="8">
        <f>+S10</f>
        <v>6.3785030858195604E-2</v>
      </c>
      <c r="U10" s="8">
        <f t="shared" ref="U10:W10" si="21">+T10</f>
        <v>6.3785030858195604E-2</v>
      </c>
      <c r="V10" s="8">
        <f t="shared" si="21"/>
        <v>6.3785030858195604E-2</v>
      </c>
      <c r="W10" s="8">
        <f t="shared" si="21"/>
        <v>6.3785030858195604E-2</v>
      </c>
      <c r="X10" s="3"/>
      <c r="Y10" s="8">
        <v>-3.5624453156098655E-3</v>
      </c>
      <c r="Z10" s="8">
        <f>+Y10</f>
        <v>-3.5624453156098655E-3</v>
      </c>
      <c r="AA10" s="8">
        <f t="shared" ref="AA10:AC10" si="22">+Z10</f>
        <v>-3.5624453156098655E-3</v>
      </c>
      <c r="AB10" s="8">
        <f t="shared" si="22"/>
        <v>-3.5624453156098655E-3</v>
      </c>
      <c r="AC10" s="8">
        <f t="shared" si="22"/>
        <v>-3.5624453156098655E-3</v>
      </c>
      <c r="AD10" s="3"/>
      <c r="AE10" s="8">
        <v>1.2143456088594804E-2</v>
      </c>
      <c r="AF10" s="8">
        <f>+AE10</f>
        <v>1.2143456088594804E-2</v>
      </c>
      <c r="AG10" s="8">
        <f t="shared" ref="AG10:AI10" si="23">+AF10</f>
        <v>1.2143456088594804E-2</v>
      </c>
      <c r="AH10" s="8">
        <f t="shared" si="23"/>
        <v>1.2143456088594804E-2</v>
      </c>
      <c r="AI10" s="8">
        <f t="shared" si="23"/>
        <v>1.2143456088594804E-2</v>
      </c>
    </row>
    <row r="11" spans="1:36" s="5" customFormat="1" x14ac:dyDescent="0.35">
      <c r="A11" s="3"/>
      <c r="B11" s="10"/>
      <c r="C11" s="3"/>
      <c r="D11" s="3"/>
      <c r="E11" s="3"/>
      <c r="F11" s="3"/>
      <c r="G11" s="9"/>
      <c r="H11" s="9"/>
      <c r="I11" s="9"/>
      <c r="J11" s="9"/>
      <c r="K11" s="7">
        <f>AVERAGE(G9:K9)</f>
        <v>537.00013006980384</v>
      </c>
      <c r="L11" s="3"/>
      <c r="M11" s="9"/>
      <c r="N11" s="9"/>
      <c r="O11" s="9"/>
      <c r="P11" s="9"/>
      <c r="Q11" s="7">
        <f>AVERAGE(M9:Q9)</f>
        <v>643.59264632275404</v>
      </c>
      <c r="R11" s="3"/>
      <c r="S11" s="9"/>
      <c r="T11" s="9"/>
      <c r="U11" s="9"/>
      <c r="V11" s="9"/>
      <c r="W11" s="7">
        <f>AVERAGE(S9:W9)</f>
        <v>798.69311241870423</v>
      </c>
      <c r="X11" s="3"/>
      <c r="Y11" s="9"/>
      <c r="Z11" s="9"/>
      <c r="AA11" s="9"/>
      <c r="AB11" s="9"/>
      <c r="AC11" s="7">
        <f>AVERAGE(Y9:AC9)</f>
        <v>890.80857911466705</v>
      </c>
      <c r="AD11" s="3"/>
      <c r="AE11" s="9"/>
      <c r="AF11" s="9"/>
      <c r="AG11" s="9"/>
      <c r="AH11" s="9"/>
      <c r="AI11" s="7">
        <f>AVERAGE(AE9:AI9)</f>
        <v>917.20944941775122</v>
      </c>
    </row>
  </sheetData>
  <mergeCells count="4">
    <mergeCell ref="M1:Q1"/>
    <mergeCell ref="S1:W1"/>
    <mergeCell ref="Y1:AC1"/>
    <mergeCell ref="AE1:AI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9E7334913E574FB2BD7B5E1760FF07" ma:contentTypeVersion="14" ma:contentTypeDescription="Create a new document." ma:contentTypeScope="" ma:versionID="25fbe7a5f510624cb40448f5b8b4011b">
  <xsd:schema xmlns:xsd="http://www.w3.org/2001/XMLSchema" xmlns:xs="http://www.w3.org/2001/XMLSchema" xmlns:p="http://schemas.microsoft.com/office/2006/metadata/properties" xmlns:ns2="aec2934e-84d2-480f-b12a-f02a1795ba8e" xmlns:ns3="a5eebde4-f3ec-4afe-9fd4-0e6a161c30a1" targetNamespace="http://schemas.microsoft.com/office/2006/metadata/properties" ma:root="true" ma:fieldsID="5c9af4bb2ee27957cf747eece48b0377" ns2:_="" ns3:_="">
    <xsd:import namespace="aec2934e-84d2-480f-b12a-f02a1795ba8e"/>
    <xsd:import namespace="a5eebde4-f3ec-4afe-9fd4-0e6a161c30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2934e-84d2-480f-b12a-f02a1795ba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c60a85b-6d2a-4a39-8c39-bf0764a9fc85}" ma:internalName="TaxCatchAll" ma:showField="CatchAllData" ma:web="aec2934e-84d2-480f-b12a-f02a1795b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ebde4-f3ec-4afe-9fd4-0e6a161c3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f278e36-c164-4658-892f-8adefa22e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ec2934e-84d2-480f-b12a-f02a1795ba8e" xsi:nil="true"/>
    <lcf76f155ced4ddcb4097134ff3c332f xmlns="a5eebde4-f3ec-4afe-9fd4-0e6a161c30a1">
      <Terms xmlns="http://schemas.microsoft.com/office/infopath/2007/PartnerControls"/>
    </lcf76f155ced4ddcb4097134ff3c332f>
    <SharedWithUsers xmlns="aec2934e-84d2-480f-b12a-f02a1795ba8e">
      <UserInfo>
        <DisplayName/>
        <AccountId xsi:nil="true"/>
        <AccountType/>
      </UserInfo>
    </SharedWithUsers>
    <MediaLengthInSeconds xmlns="a5eebde4-f3ec-4afe-9fd4-0e6a161c30a1" xsi:nil="true"/>
  </documentManagement>
</p:properties>
</file>

<file path=customXml/itemProps1.xml><?xml version="1.0" encoding="utf-8"?>
<ds:datastoreItem xmlns:ds="http://schemas.openxmlformats.org/officeDocument/2006/customXml" ds:itemID="{A1B56F18-6FDB-4EE4-A079-C4E03F4BE301}"/>
</file>

<file path=customXml/itemProps2.xml><?xml version="1.0" encoding="utf-8"?>
<ds:datastoreItem xmlns:ds="http://schemas.openxmlformats.org/officeDocument/2006/customXml" ds:itemID="{0948CCFC-E4D6-4F3A-AA18-02683D7367AF}"/>
</file>

<file path=customXml/itemProps3.xml><?xml version="1.0" encoding="utf-8"?>
<ds:datastoreItem xmlns:ds="http://schemas.openxmlformats.org/officeDocument/2006/customXml" ds:itemID="{E78CA537-2CDB-451E-9160-D491CE1A7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Hildreth</dc:creator>
  <cp:lastModifiedBy>Naveed Majid</cp:lastModifiedBy>
  <dcterms:created xsi:type="dcterms:W3CDTF">2023-07-25T16:12:59Z</dcterms:created>
  <dcterms:modified xsi:type="dcterms:W3CDTF">2023-07-26T08:18:15Z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etDate">
    <vt:lpwstr>2023-07-26T08:17:42Z</vt:lpwstr>
  </property>
  <property fmtid="{D5CDD505-2E9C-101B-9397-08002B2CF9AE}" pid="4" name="MSIP_Label_d04dfc70-0289-4bbf-a1df-2e48919102f8_Method">
    <vt:lpwstr>Standard</vt:lpwstr>
  </property>
  <property fmtid="{D5CDD505-2E9C-101B-9397-08002B2CF9AE}" pid="5" name="MSIP_Label_d04dfc70-0289-4bbf-a1df-2e48919102f8_Name">
    <vt:lpwstr>Private2</vt:lpwstr>
  </property>
  <property fmtid="{D5CDD505-2E9C-101B-9397-08002B2CF9AE}" pid="6" name="MSIP_Label_d04dfc70-0289-4bbf-a1df-2e48919102f8_SiteId">
    <vt:lpwstr>92ebd22d-0a9c-4516-a68f-ba966853a8f3</vt:lpwstr>
  </property>
  <property fmtid="{D5CDD505-2E9C-101B-9397-08002B2CF9AE}" pid="7" name="MSIP_Label_d04dfc70-0289-4bbf-a1df-2e48919102f8_ActionId">
    <vt:lpwstr>0cdd5ca2-df9d-440f-8b1a-d337097b28b0</vt:lpwstr>
  </property>
  <property fmtid="{D5CDD505-2E9C-101B-9397-08002B2CF9AE}" pid="8" name="MSIP_Label_d04dfc70-0289-4bbf-a1df-2e48919102f8_ContentBits">
    <vt:lpwstr>0</vt:lpwstr>
  </property>
  <property fmtid="{D5CDD505-2E9C-101B-9397-08002B2CF9AE}" pid="9" name="ContentTypeId">
    <vt:lpwstr>0x010100669E7334913E574FB2BD7B5E1760FF07</vt:lpwstr>
  </property>
  <property fmtid="{D5CDD505-2E9C-101B-9397-08002B2CF9AE}" pid="10" name="Order">
    <vt:r8>3684500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MediaServiceImageTags">
    <vt:lpwstr/>
  </property>
</Properties>
</file>