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5"/>
  <workbookPr filterPrivacy="1" codeName="ThisWorkbook"/>
  <xr:revisionPtr revIDLastSave="12" documentId="8_{323A39EC-3CAC-468D-BB9D-F830465A5115}" xr6:coauthVersionLast="47" xr6:coauthVersionMax="47" xr10:uidLastSave="{AC8BFE62-B94C-4744-85E5-D83DC913E0A3}"/>
  <bookViews>
    <workbookView xWindow="-108" yWindow="-108" windowWidth="23256" windowHeight="12576" tabRatio="905" firstSheet="2" activeTab="2" xr2:uid="{00000000-000D-0000-FFFF-FFFF00000000}"/>
  </bookViews>
  <sheets>
    <sheet name="Cover " sheetId="46" r:id="rId1"/>
    <sheet name="Map &amp; Key" sheetId="38" r:id="rId2"/>
    <sheet name="InpCol" sheetId="11" r:id="rId3"/>
    <sheet name="InpRows" sheetId="21" r:id="rId4"/>
    <sheet name="Time" sheetId="10" r:id="rId5"/>
    <sheet name="Water" sheetId="42" r:id="rId6"/>
    <sheet name="Wastewater" sheetId="43" r:id="rId7"/>
    <sheet name="Outputs" sheetId="35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>255</definedName>
    <definedName name="_Order2">255</definedName>
    <definedName name="App1data">'[1]PC info'!$C$7:$DE$781</definedName>
    <definedName name="C_ISF">'[2]PC lists'!$N$8:$O$18</definedName>
    <definedName name="C_PI">'[2]PC lists'!$P$8:$Q$19</definedName>
    <definedName name="C_SC">'[2]PC lists'!$R$8:$S$18</definedName>
    <definedName name="CHK_TOL_TAX">[3]InpActive!$F$2030</definedName>
    <definedName name="CIQWBGuid" hidden="1">"0f0259b9-6046-41aa-ac9c-7befc2576c88"</definedName>
    <definedName name="Classification_of_treatment_works">[4]Lists!$S$5:$S$11</definedName>
    <definedName name="F">{"bal",#N/A,FALSE,"working papers";"income",#N/A,FALSE,"working papers"}</definedName>
    <definedName name="fdraf">{"bal",#N/A,FALSE,"working papers";"income",#N/A,FALSE,"working papers"}</definedName>
    <definedName name="Fdraft">{"bal",#N/A,FALSE,"working papers";"income",#N/A,FALSE,"working papers"}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new" hidden="1">{"bal",#N/A,FALSE,"working papers";"income",#N/A,FALSE,"working papers"}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>1</definedName>
    <definedName name="SAPBEXsysID">"BWB"</definedName>
    <definedName name="SAPBEXwbID">"49ZLUKBQR0WG29D9LLI3IBIIT"</definedName>
    <definedName name="Trk_Tol">[5]Inputs!$F$31</definedName>
    <definedName name="wrn.papersdraft">{"bal",#N/A,FALSE,"working papers";"income",#N/A,FALSE,"working papers"}</definedName>
    <definedName name="wrn.wpapers.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6" l="1"/>
  <c r="G12" i="42" l="1"/>
  <c r="M41" i="38" l="1"/>
  <c r="G9" i="35" l="1"/>
  <c r="F9" i="35"/>
  <c r="E9" i="35"/>
  <c r="G5" i="35"/>
  <c r="F5" i="35"/>
  <c r="E5" i="35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S11" i="42"/>
  <c r="R11" i="42"/>
  <c r="Q11" i="42"/>
  <c r="P11" i="42"/>
  <c r="P12" i="42" s="1"/>
  <c r="P16" i="42" s="1"/>
  <c r="P17" i="42" s="1"/>
  <c r="O11" i="42"/>
  <c r="N11" i="42"/>
  <c r="M11" i="42"/>
  <c r="L11" i="42"/>
  <c r="L12" i="42" s="1"/>
  <c r="L16" i="42" s="1"/>
  <c r="K11" i="42"/>
  <c r="J11" i="42"/>
  <c r="I11" i="42"/>
  <c r="G11" i="42"/>
  <c r="F11" i="42"/>
  <c r="E11" i="42"/>
  <c r="S10" i="42"/>
  <c r="R10" i="42"/>
  <c r="Q10" i="42"/>
  <c r="P10" i="42"/>
  <c r="O10" i="42"/>
  <c r="N10" i="42"/>
  <c r="M10" i="42"/>
  <c r="L10" i="42"/>
  <c r="K10" i="42"/>
  <c r="J10" i="42"/>
  <c r="J12" i="42" s="1"/>
  <c r="J16" i="42" s="1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R11" i="43"/>
  <c r="Q11" i="43"/>
  <c r="P11" i="43"/>
  <c r="O11" i="43"/>
  <c r="N11" i="43"/>
  <c r="M11" i="43"/>
  <c r="L11" i="43"/>
  <c r="K11" i="43"/>
  <c r="J11" i="43"/>
  <c r="I11" i="43"/>
  <c r="G11" i="43"/>
  <c r="F11" i="43"/>
  <c r="E11" i="43"/>
  <c r="H20" i="21"/>
  <c r="H11" i="43" s="1"/>
  <c r="H12" i="21"/>
  <c r="H11" i="42" s="1"/>
  <c r="H10" i="21"/>
  <c r="H10" i="42" s="1"/>
  <c r="M12" i="42" l="1"/>
  <c r="M16" i="42" s="1"/>
  <c r="M17" i="42" s="1"/>
  <c r="M23" i="42" s="1"/>
  <c r="J17" i="42"/>
  <c r="J23" i="42" s="1"/>
  <c r="N12" i="42"/>
  <c r="N16" i="42" s="1"/>
  <c r="N17" i="42" s="1"/>
  <c r="N23" i="42" s="1"/>
  <c r="R12" i="42"/>
  <c r="R16" i="42" s="1"/>
  <c r="R17" i="42" s="1"/>
  <c r="R23" i="42" s="1"/>
  <c r="L17" i="42"/>
  <c r="Q12" i="42"/>
  <c r="Q16" i="42" s="1"/>
  <c r="K12" i="42"/>
  <c r="K16" i="42" s="1"/>
  <c r="O12" i="42"/>
  <c r="O16" i="42" s="1"/>
  <c r="O17" i="42" s="1"/>
  <c r="O23" i="42" s="1"/>
  <c r="S12" i="42"/>
  <c r="S16" i="42" s="1"/>
  <c r="L23" i="42"/>
  <c r="P23" i="42"/>
  <c r="H12" i="42" l="1"/>
  <c r="H16" i="42" s="1"/>
  <c r="S17" i="42"/>
  <c r="S23" i="42" s="1"/>
  <c r="K17" i="42"/>
  <c r="K23" i="42" s="1"/>
  <c r="Q17" i="42"/>
  <c r="Q23" i="42" s="1"/>
  <c r="H17" i="42" l="1"/>
  <c r="H23" i="42" s="1"/>
  <c r="A1" i="35"/>
  <c r="A1" i="43"/>
  <c r="A1" i="42"/>
  <c r="A1" i="10"/>
  <c r="A1" i="21"/>
  <c r="A1" i="11"/>
  <c r="A1" i="38"/>
  <c r="S14" i="43" l="1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R10" i="43"/>
  <c r="R12" i="43" s="1"/>
  <c r="R16" i="43" s="1"/>
  <c r="Q10" i="43"/>
  <c r="Q12" i="43" s="1"/>
  <c r="Q16" i="43" s="1"/>
  <c r="P10" i="43"/>
  <c r="O10" i="43"/>
  <c r="O12" i="43" s="1"/>
  <c r="O16" i="43" s="1"/>
  <c r="N10" i="43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I52" i="10"/>
  <c r="I51" i="10"/>
  <c r="I44" i="10"/>
  <c r="I43" i="10"/>
  <c r="I36" i="10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J37" i="10"/>
  <c r="J43" i="10" s="1"/>
  <c r="J45" i="10" s="1"/>
  <c r="G52" i="10"/>
  <c r="F52" i="10"/>
  <c r="E52" i="10"/>
  <c r="E75" i="10"/>
  <c r="E6" i="21"/>
  <c r="E5" i="21"/>
  <c r="E4" i="21"/>
  <c r="E3" i="21"/>
  <c r="E2" i="21"/>
  <c r="H37" i="38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J58" i="10"/>
  <c r="J60" i="10" s="1"/>
  <c r="J61" i="10" s="1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H18" i="21"/>
  <c r="H10" i="43" s="1"/>
  <c r="J14" i="10" l="1"/>
  <c r="J15" i="10" s="1"/>
  <c r="K11" i="10"/>
  <c r="K6" i="10" s="1"/>
  <c r="J6" i="21"/>
  <c r="K17" i="43"/>
  <c r="L17" i="43"/>
  <c r="M17" i="43"/>
  <c r="M23" i="43" s="1"/>
  <c r="S17" i="43"/>
  <c r="J22" i="42"/>
  <c r="J48" i="10"/>
  <c r="J49" i="10" s="1"/>
  <c r="J22" i="43"/>
  <c r="J52" i="10"/>
  <c r="J6" i="10"/>
  <c r="J6" i="43"/>
  <c r="Q17" i="43"/>
  <c r="Q23" i="43" s="1"/>
  <c r="R17" i="43"/>
  <c r="R23" i="43" s="1"/>
  <c r="O17" i="43"/>
  <c r="O23" i="43" s="1"/>
  <c r="F39" i="10"/>
  <c r="F20" i="43"/>
  <c r="L23" i="43"/>
  <c r="K23" i="43"/>
  <c r="S23" i="43"/>
  <c r="P12" i="43"/>
  <c r="P16" i="43" s="1"/>
  <c r="P17" i="43" s="1"/>
  <c r="N12" i="43"/>
  <c r="N16" i="43" s="1"/>
  <c r="N17" i="43" s="1"/>
  <c r="J16" i="43"/>
  <c r="J17" i="43" s="1"/>
  <c r="K6" i="43" l="1"/>
  <c r="J78" i="10"/>
  <c r="J79" i="10" s="1"/>
  <c r="J21" i="10"/>
  <c r="J22" i="10" s="1"/>
  <c r="K6" i="42"/>
  <c r="K14" i="10"/>
  <c r="K15" i="10" s="1"/>
  <c r="K6" i="21"/>
  <c r="L11" i="10"/>
  <c r="J21" i="42"/>
  <c r="J21" i="43"/>
  <c r="J23" i="43"/>
  <c r="P23" i="43"/>
  <c r="H12" i="43"/>
  <c r="H16" i="43" s="1"/>
  <c r="L6" i="42" l="1"/>
  <c r="L6" i="21"/>
  <c r="L6" i="43"/>
  <c r="L6" i="10"/>
  <c r="M11" i="10"/>
  <c r="L14" i="10"/>
  <c r="L15" i="10" s="1"/>
  <c r="J2" i="10"/>
  <c r="J2" i="42"/>
  <c r="J2" i="43"/>
  <c r="J2" i="21"/>
  <c r="J23" i="10"/>
  <c r="K21" i="10"/>
  <c r="K78" i="10"/>
  <c r="J5" i="42"/>
  <c r="J5" i="10"/>
  <c r="J5" i="21"/>
  <c r="J5" i="43"/>
  <c r="H17" i="43"/>
  <c r="H23" i="43" s="1"/>
  <c r="N23" i="43"/>
  <c r="M6" i="10" l="1"/>
  <c r="N11" i="10"/>
  <c r="M6" i="21"/>
  <c r="M6" i="42"/>
  <c r="M14" i="10"/>
  <c r="M15" i="10" s="1"/>
  <c r="M6" i="43"/>
  <c r="J3" i="10"/>
  <c r="J3" i="42"/>
  <c r="J29" i="10"/>
  <c r="J40" i="10"/>
  <c r="J41" i="10" s="1"/>
  <c r="J44" i="10" s="1"/>
  <c r="J3" i="43"/>
  <c r="J77" i="10"/>
  <c r="J3" i="21"/>
  <c r="L78" i="10"/>
  <c r="L21" i="10"/>
  <c r="K22" i="10"/>
  <c r="J57" i="10"/>
  <c r="K58" i="10" s="1"/>
  <c r="K60" i="10" s="1"/>
  <c r="K61" i="10" s="1"/>
  <c r="K2" i="10" l="1"/>
  <c r="K2" i="43"/>
  <c r="K23" i="10"/>
  <c r="K2" i="21"/>
  <c r="K2" i="42"/>
  <c r="M21" i="10"/>
  <c r="M78" i="10"/>
  <c r="N14" i="10"/>
  <c r="N15" i="10" s="1"/>
  <c r="N6" i="21"/>
  <c r="N6" i="10"/>
  <c r="N6" i="42"/>
  <c r="O11" i="10"/>
  <c r="N6" i="43"/>
  <c r="J31" i="10"/>
  <c r="J51" i="10" s="1"/>
  <c r="J53" i="10" s="1"/>
  <c r="J4" i="21" s="1"/>
  <c r="J30" i="10"/>
  <c r="J36" i="10" s="1"/>
  <c r="K37" i="10" s="1"/>
  <c r="K43" i="10" s="1"/>
  <c r="K45" i="10" s="1"/>
  <c r="K22" i="43" l="1"/>
  <c r="K48" i="10"/>
  <c r="K49" i="10" s="1"/>
  <c r="K21" i="42" s="1"/>
  <c r="K22" i="42"/>
  <c r="K52" i="10"/>
  <c r="O6" i="10"/>
  <c r="O14" i="10"/>
  <c r="O15" i="10" s="1"/>
  <c r="P11" i="10"/>
  <c r="O6" i="21"/>
  <c r="O6" i="42"/>
  <c r="O6" i="43"/>
  <c r="K3" i="43"/>
  <c r="K3" i="42"/>
  <c r="K3" i="21"/>
  <c r="K29" i="10"/>
  <c r="K40" i="10"/>
  <c r="K41" i="10" s="1"/>
  <c r="K44" i="10" s="1"/>
  <c r="K77" i="10"/>
  <c r="K79" i="10" s="1"/>
  <c r="K3" i="10"/>
  <c r="J4" i="43"/>
  <c r="J4" i="42"/>
  <c r="J4" i="10"/>
  <c r="N21" i="10"/>
  <c r="N78" i="10"/>
  <c r="L22" i="10"/>
  <c r="K21" i="43"/>
  <c r="P6" i="10" l="1"/>
  <c r="P6" i="42"/>
  <c r="P6" i="43"/>
  <c r="Q11" i="10"/>
  <c r="P14" i="10"/>
  <c r="P15" i="10" s="1"/>
  <c r="P6" i="21"/>
  <c r="K5" i="10"/>
  <c r="K5" i="42"/>
  <c r="K5" i="21"/>
  <c r="K5" i="43"/>
  <c r="O21" i="10"/>
  <c r="O78" i="10"/>
  <c r="K57" i="10"/>
  <c r="L58" i="10" s="1"/>
  <c r="L60" i="10" s="1"/>
  <c r="L61" i="10" s="1"/>
  <c r="L23" i="10"/>
  <c r="L2" i="43"/>
  <c r="L2" i="42"/>
  <c r="L2" i="21"/>
  <c r="L2" i="10"/>
  <c r="K31" i="10"/>
  <c r="K51" i="10" s="1"/>
  <c r="K53" i="10" s="1"/>
  <c r="K4" i="42" s="1"/>
  <c r="K30" i="10"/>
  <c r="K36" i="10" s="1"/>
  <c r="L37" i="10" s="1"/>
  <c r="L43" i="10" s="1"/>
  <c r="L45" i="10" s="1"/>
  <c r="L48" i="10" l="1"/>
  <c r="L49" i="10" s="1"/>
  <c r="L22" i="43"/>
  <c r="L22" i="42"/>
  <c r="L52" i="10"/>
  <c r="P21" i="10"/>
  <c r="P78" i="10"/>
  <c r="K4" i="43"/>
  <c r="K4" i="21"/>
  <c r="Q14" i="10"/>
  <c r="Q15" i="10" s="1"/>
  <c r="Q6" i="42"/>
  <c r="Q6" i="21"/>
  <c r="Q6" i="10"/>
  <c r="R11" i="10"/>
  <c r="Q6" i="43"/>
  <c r="K4" i="10"/>
  <c r="L29" i="10"/>
  <c r="L3" i="21"/>
  <c r="L3" i="42"/>
  <c r="L77" i="10"/>
  <c r="L79" i="10" s="1"/>
  <c r="L3" i="10"/>
  <c r="M22" i="10"/>
  <c r="L3" i="43"/>
  <c r="L40" i="10"/>
  <c r="L41" i="10" s="1"/>
  <c r="L44" i="10" s="1"/>
  <c r="L21" i="43"/>
  <c r="L21" i="42"/>
  <c r="L31" i="10" l="1"/>
  <c r="L51" i="10" s="1"/>
  <c r="L53" i="10" s="1"/>
  <c r="L30" i="10"/>
  <c r="L36" i="10" s="1"/>
  <c r="M37" i="10" s="1"/>
  <c r="M43" i="10" s="1"/>
  <c r="M2" i="42"/>
  <c r="M23" i="10"/>
  <c r="M2" i="21"/>
  <c r="M2" i="10"/>
  <c r="M2" i="43"/>
  <c r="R14" i="10"/>
  <c r="R15" i="10" s="1"/>
  <c r="R6" i="21"/>
  <c r="S11" i="10"/>
  <c r="R6" i="10"/>
  <c r="F12" i="10"/>
  <c r="F66" i="10" s="1"/>
  <c r="R6" i="42"/>
  <c r="R6" i="43"/>
  <c r="L5" i="10"/>
  <c r="L5" i="43"/>
  <c r="L5" i="21"/>
  <c r="L5" i="42"/>
  <c r="L57" i="10"/>
  <c r="M58" i="10" s="1"/>
  <c r="Q78" i="10"/>
  <c r="Q21" i="10"/>
  <c r="M60" i="10"/>
  <c r="M61" i="10" s="1"/>
  <c r="L4" i="42"/>
  <c r="L4" i="10"/>
  <c r="L4" i="21"/>
  <c r="L4" i="43"/>
  <c r="M45" i="10"/>
  <c r="R21" i="10" l="1"/>
  <c r="R78" i="10"/>
  <c r="M3" i="10"/>
  <c r="M29" i="10"/>
  <c r="M3" i="42"/>
  <c r="M3" i="43"/>
  <c r="M40" i="10"/>
  <c r="M41" i="10" s="1"/>
  <c r="M57" i="10" s="1"/>
  <c r="N58" i="10" s="1"/>
  <c r="M3" i="21"/>
  <c r="M77" i="10"/>
  <c r="M79" i="10" s="1"/>
  <c r="N22" i="10"/>
  <c r="S6" i="21"/>
  <c r="S6" i="10"/>
  <c r="S6" i="43"/>
  <c r="S14" i="10"/>
  <c r="S15" i="10" s="1"/>
  <c r="S6" i="42"/>
  <c r="M22" i="42"/>
  <c r="M22" i="43"/>
  <c r="M48" i="10"/>
  <c r="M49" i="10" s="1"/>
  <c r="M52" i="10"/>
  <c r="S78" i="10" l="1"/>
  <c r="S21" i="10"/>
  <c r="M44" i="10"/>
  <c r="M31" i="10"/>
  <c r="M51" i="10" s="1"/>
  <c r="M53" i="10" s="1"/>
  <c r="M30" i="10"/>
  <c r="M36" i="10" s="1"/>
  <c r="N37" i="10" s="1"/>
  <c r="N2" i="42"/>
  <c r="N2" i="10"/>
  <c r="N2" i="21"/>
  <c r="N2" i="43"/>
  <c r="N23" i="10"/>
  <c r="H15" i="10"/>
  <c r="M5" i="42"/>
  <c r="M5" i="21"/>
  <c r="M5" i="43"/>
  <c r="M5" i="10"/>
  <c r="M21" i="42"/>
  <c r="M21" i="43"/>
  <c r="M4" i="42"/>
  <c r="M4" i="21"/>
  <c r="M4" i="10"/>
  <c r="M4" i="43"/>
  <c r="N60" i="10"/>
  <c r="N61" i="10" s="1"/>
  <c r="N43" i="10"/>
  <c r="N45" i="10" s="1"/>
  <c r="N40" i="10" l="1"/>
  <c r="N41" i="10" s="1"/>
  <c r="N44" i="10" s="1"/>
  <c r="N3" i="21"/>
  <c r="N3" i="10"/>
  <c r="N3" i="42"/>
  <c r="O22" i="10"/>
  <c r="N29" i="10"/>
  <c r="N77" i="10"/>
  <c r="N79" i="10" s="1"/>
  <c r="N3" i="43"/>
  <c r="H78" i="10"/>
  <c r="H21" i="10"/>
  <c r="N22" i="42"/>
  <c r="N22" i="43"/>
  <c r="N48" i="10"/>
  <c r="N49" i="10" s="1"/>
  <c r="N52" i="10"/>
  <c r="N5" i="21" l="1"/>
  <c r="N5" i="42"/>
  <c r="N5" i="43"/>
  <c r="N5" i="10"/>
  <c r="N57" i="10"/>
  <c r="O58" i="10" s="1"/>
  <c r="N31" i="10"/>
  <c r="N51" i="10" s="1"/>
  <c r="N53" i="10" s="1"/>
  <c r="N4" i="10" s="1"/>
  <c r="N30" i="10"/>
  <c r="N36" i="10" s="1"/>
  <c r="O37" i="10" s="1"/>
  <c r="O43" i="10" s="1"/>
  <c r="O45" i="10" s="1"/>
  <c r="O2" i="43"/>
  <c r="O2" i="10"/>
  <c r="O2" i="42"/>
  <c r="O2" i="21"/>
  <c r="O23" i="10"/>
  <c r="N21" i="43"/>
  <c r="N21" i="42"/>
  <c r="N4" i="42"/>
  <c r="O60" i="10"/>
  <c r="O61" i="10" s="1"/>
  <c r="N4" i="21" l="1"/>
  <c r="N4" i="43"/>
  <c r="O3" i="42"/>
  <c r="O3" i="10"/>
  <c r="O3" i="21"/>
  <c r="O3" i="43"/>
  <c r="O40" i="10"/>
  <c r="O41" i="10" s="1"/>
  <c r="O44" i="10" s="1"/>
  <c r="P22" i="10"/>
  <c r="O77" i="10"/>
  <c r="O79" i="10" s="1"/>
  <c r="O29" i="10"/>
  <c r="O22" i="43"/>
  <c r="O22" i="42"/>
  <c r="O48" i="10"/>
  <c r="O49" i="10" s="1"/>
  <c r="O52" i="10"/>
  <c r="O5" i="10" l="1"/>
  <c r="O5" i="21"/>
  <c r="O5" i="43"/>
  <c r="O5" i="42"/>
  <c r="O57" i="10"/>
  <c r="P58" i="10" s="1"/>
  <c r="P2" i="42"/>
  <c r="P2" i="21"/>
  <c r="P2" i="43"/>
  <c r="P2" i="10"/>
  <c r="P23" i="10"/>
  <c r="O31" i="10"/>
  <c r="O51" i="10" s="1"/>
  <c r="O30" i="10"/>
  <c r="O36" i="10" s="1"/>
  <c r="P37" i="10" s="1"/>
  <c r="O21" i="43"/>
  <c r="O21" i="42"/>
  <c r="O53" i="10"/>
  <c r="P60" i="10"/>
  <c r="P61" i="10" s="1"/>
  <c r="P43" i="10"/>
  <c r="P45" i="10" s="1"/>
  <c r="P3" i="21" l="1"/>
  <c r="P29" i="10"/>
  <c r="P3" i="42"/>
  <c r="P3" i="10"/>
  <c r="Q22" i="10"/>
  <c r="P77" i="10"/>
  <c r="P79" i="10" s="1"/>
  <c r="P40" i="10"/>
  <c r="P41" i="10" s="1"/>
  <c r="P44" i="10" s="1"/>
  <c r="P3" i="43"/>
  <c r="P22" i="42"/>
  <c r="P22" i="43"/>
  <c r="O4" i="21"/>
  <c r="O4" i="42"/>
  <c r="O4" i="43"/>
  <c r="O4" i="10"/>
  <c r="P48" i="10"/>
  <c r="P49" i="10" s="1"/>
  <c r="P52" i="10"/>
  <c r="P57" i="10" l="1"/>
  <c r="Q58" i="10" s="1"/>
  <c r="Q60" i="10" s="1"/>
  <c r="Q61" i="10" s="1"/>
  <c r="P5" i="21"/>
  <c r="P5" i="10"/>
  <c r="P5" i="42"/>
  <c r="P5" i="43"/>
  <c r="Q2" i="43"/>
  <c r="Q23" i="10"/>
  <c r="Q2" i="10"/>
  <c r="Q2" i="42"/>
  <c r="Q2" i="21"/>
  <c r="P31" i="10"/>
  <c r="P51" i="10" s="1"/>
  <c r="P53" i="10" s="1"/>
  <c r="P4" i="43" s="1"/>
  <c r="P30" i="10"/>
  <c r="P36" i="10" s="1"/>
  <c r="Q37" i="10" s="1"/>
  <c r="P21" i="43"/>
  <c r="P21" i="42"/>
  <c r="P4" i="42"/>
  <c r="P4" i="21"/>
  <c r="Q43" i="10"/>
  <c r="Q45" i="10" s="1"/>
  <c r="Q3" i="10" l="1"/>
  <c r="Q3" i="43"/>
  <c r="Q77" i="10"/>
  <c r="Q79" i="10" s="1"/>
  <c r="Q3" i="42"/>
  <c r="Q40" i="10"/>
  <c r="Q41" i="10" s="1"/>
  <c r="Q44" i="10" s="1"/>
  <c r="Q3" i="21"/>
  <c r="Q29" i="10"/>
  <c r="R22" i="10"/>
  <c r="P4" i="10"/>
  <c r="Q22" i="42"/>
  <c r="Q22" i="43"/>
  <c r="Q48" i="10"/>
  <c r="Q49" i="10" s="1"/>
  <c r="Q52" i="10"/>
  <c r="R23" i="10" l="1"/>
  <c r="R2" i="21"/>
  <c r="R2" i="43"/>
  <c r="R2" i="10"/>
  <c r="R2" i="42"/>
  <c r="Q5" i="43"/>
  <c r="Q5" i="21"/>
  <c r="Q5" i="10"/>
  <c r="Q5" i="42"/>
  <c r="Q30" i="10"/>
  <c r="Q36" i="10" s="1"/>
  <c r="R37" i="10" s="1"/>
  <c r="R43" i="10" s="1"/>
  <c r="R45" i="10" s="1"/>
  <c r="R48" i="10" s="1"/>
  <c r="R49" i="10" s="1"/>
  <c r="Q31" i="10"/>
  <c r="Q51" i="10" s="1"/>
  <c r="Q57" i="10"/>
  <c r="R58" i="10" s="1"/>
  <c r="R60" i="10" s="1"/>
  <c r="R61" i="10" s="1"/>
  <c r="Q21" i="42"/>
  <c r="Q21" i="43"/>
  <c r="Q53" i="10"/>
  <c r="R29" i="10" l="1"/>
  <c r="S22" i="10"/>
  <c r="R40" i="10"/>
  <c r="R41" i="10" s="1"/>
  <c r="R77" i="10"/>
  <c r="R79" i="10" s="1"/>
  <c r="R3" i="43"/>
  <c r="R3" i="21"/>
  <c r="R3" i="42"/>
  <c r="R3" i="10"/>
  <c r="R21" i="43"/>
  <c r="R21" i="42"/>
  <c r="R22" i="42"/>
  <c r="R22" i="43"/>
  <c r="R52" i="10"/>
  <c r="Q4" i="21"/>
  <c r="Q4" i="43"/>
  <c r="Q4" i="10"/>
  <c r="Q4" i="42"/>
  <c r="R57" i="10"/>
  <c r="S58" i="10" s="1"/>
  <c r="R44" i="10"/>
  <c r="R5" i="42" l="1"/>
  <c r="R5" i="43"/>
  <c r="R5" i="21"/>
  <c r="R5" i="10"/>
  <c r="S2" i="43"/>
  <c r="S2" i="10"/>
  <c r="S23" i="10"/>
  <c r="S2" i="42"/>
  <c r="S2" i="21"/>
  <c r="R31" i="10"/>
  <c r="R51" i="10" s="1"/>
  <c r="R53" i="10" s="1"/>
  <c r="R30" i="10"/>
  <c r="R36" i="10" s="1"/>
  <c r="S37" i="10" s="1"/>
  <c r="S60" i="10"/>
  <c r="S61" i="10" s="1"/>
  <c r="H58" i="10"/>
  <c r="H60" i="10" s="1"/>
  <c r="R4" i="21" l="1"/>
  <c r="R4" i="42"/>
  <c r="R4" i="10"/>
  <c r="R4" i="43"/>
  <c r="S43" i="10"/>
  <c r="S45" i="10" s="1"/>
  <c r="H37" i="10"/>
  <c r="H43" i="10" s="1"/>
  <c r="S77" i="10"/>
  <c r="S79" i="10" s="1"/>
  <c r="S3" i="21"/>
  <c r="S3" i="43"/>
  <c r="S3" i="42"/>
  <c r="S29" i="10"/>
  <c r="S40" i="10"/>
  <c r="S41" i="10" s="1"/>
  <c r="S3" i="10"/>
  <c r="S22" i="43"/>
  <c r="S22" i="42"/>
  <c r="S48" i="10"/>
  <c r="S52" i="10"/>
  <c r="F46" i="10"/>
  <c r="F68" i="10" s="1"/>
  <c r="H45" i="10"/>
  <c r="F62" i="10"/>
  <c r="F69" i="10" s="1"/>
  <c r="H61" i="10"/>
  <c r="S5" i="43" l="1"/>
  <c r="S5" i="21"/>
  <c r="S5" i="42"/>
  <c r="S5" i="10"/>
  <c r="S57" i="10"/>
  <c r="S44" i="10"/>
  <c r="H41" i="10"/>
  <c r="S31" i="10"/>
  <c r="S30" i="10"/>
  <c r="H22" i="42"/>
  <c r="H22" i="43"/>
  <c r="S49" i="10"/>
  <c r="H49" i="10" s="1"/>
  <c r="H48" i="10"/>
  <c r="H52" i="10"/>
  <c r="S51" i="10" l="1"/>
  <c r="S53" i="10" s="1"/>
  <c r="F32" i="10"/>
  <c r="F67" i="10" s="1"/>
  <c r="F70" i="10" s="1"/>
  <c r="H31" i="10"/>
  <c r="H51" i="10" s="1"/>
  <c r="H44" i="10"/>
  <c r="H57" i="10"/>
  <c r="S36" i="10"/>
  <c r="H30" i="10"/>
  <c r="H36" i="10" s="1"/>
  <c r="S4" i="42"/>
  <c r="S4" i="43"/>
  <c r="J24" i="42"/>
  <c r="K24" i="42"/>
  <c r="L24" i="42"/>
  <c r="M24" i="42"/>
  <c r="N24" i="42"/>
  <c r="O24" i="42"/>
  <c r="P24" i="42"/>
  <c r="Q24" i="42"/>
  <c r="R24" i="42"/>
  <c r="J24" i="43"/>
  <c r="K24" i="43"/>
  <c r="L24" i="43"/>
  <c r="M24" i="43"/>
  <c r="N24" i="43"/>
  <c r="O24" i="43"/>
  <c r="P24" i="43"/>
  <c r="Q24" i="43"/>
  <c r="R24" i="43"/>
  <c r="H21" i="43"/>
  <c r="H21" i="42"/>
  <c r="S21" i="43"/>
  <c r="S24" i="43" s="1"/>
  <c r="S21" i="42"/>
  <c r="S24" i="42" s="1"/>
  <c r="S4" i="10" l="1"/>
  <c r="S4" i="21"/>
  <c r="H24" i="43"/>
  <c r="H9" i="35" s="1"/>
  <c r="H24" i="42"/>
  <c r="H5" i="35" s="1"/>
</calcChain>
</file>

<file path=xl/sharedStrings.xml><?xml version="1.0" encoding="utf-8"?>
<sst xmlns="http://schemas.openxmlformats.org/spreadsheetml/2006/main" count="234" uniqueCount="178">
  <si>
    <t>Model name:</t>
  </si>
  <si>
    <t>Developer services reconciliation model</t>
  </si>
  <si>
    <t>Version number:</t>
  </si>
  <si>
    <t>Filename:</t>
  </si>
  <si>
    <t>Developer-services-reconciliation-model-Dec-2020-v2.0.xlsx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</si>
  <si>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</si>
  <si>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</si>
  <si>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</si>
  <si>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</si>
  <si>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</si>
  <si>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</si>
  <si>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</si>
  <si>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</si>
  <si>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</si>
  <si>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</si>
  <si>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</si>
  <si>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</si>
  <si>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</si>
  <si>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</si>
  <si>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</si>
  <si>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</si>
  <si>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</si>
  <si>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</si>
  <si>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</si>
  <si>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</si>
  <si>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</si>
  <si>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</si>
  <si>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</si>
  <si>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</si>
  <si>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</si>
  <si>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</si>
  <si>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</si>
  <si>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</si>
  <si>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</si>
  <si>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</si>
  <si>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</si>
  <si>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</si>
  <si>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</si>
  <si>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</si>
  <si>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</si>
  <si>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</si>
  <si>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</si>
  <si>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</si>
  <si>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</si>
  <si>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</si>
  <si>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</si>
  <si>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</si>
  <si>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</si>
  <si>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</si>
  <si>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</si>
  <si>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</si>
  <si>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</si>
  <si>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</si>
  <si>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</si>
  <si>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</si>
  <si>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</si>
  <si>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</si>
  <si>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</si>
  <si>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</si>
  <si>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</si>
  <si>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</si>
  <si>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</si>
  <si>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</si>
  <si>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</si>
  <si>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</si>
  <si>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</si>
  <si>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</si>
  <si>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</si>
  <si>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</si>
  <si>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</si>
  <si>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</si>
  <si>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</si>
  <si>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</si>
  <si>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</si>
  <si>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</si>
  <si>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</si>
  <si>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</si>
  <si>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</si>
  <si>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</si>
  <si>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</si>
  <si>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</si>
  <si>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</si>
  <si>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</si>
  <si>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</si>
  <si>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</si>
  <si>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</si>
  <si>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</si>
  <si>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</si>
  <si>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</si>
  <si>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</si>
  <si>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</si>
  <si>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</si>
  <si>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</si>
  <si>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</si>
  <si>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</si>
  <si>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</si>
  <si>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</si>
  <si>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</si>
  <si>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</si>
  <si>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</si>
  <si>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</si>
  <si>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Constant</t>
  </si>
  <si>
    <t>Unit</t>
  </si>
  <si>
    <t>[don't delete row]</t>
  </si>
  <si>
    <t>COMPANY INFORMATION</t>
  </si>
  <si>
    <t>Company's name</t>
  </si>
  <si>
    <t>Yorkshire Water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</si>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</sst>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_);\(#,##0\);&quot;-  &quot;;&quot; &quot;@"/>
    <numFmt numFmtId="167" formatCode="#,##0_);\(#,##0\);&quot;-  &quot;;&quot; &quot;@&quot; &quot;"/>
    <numFmt numFmtId="168" formatCode="dd\ mmm\ yy_);\(###0\);&quot;-  &quot;;&quot; &quot;@&quot; &quot;"/>
    <numFmt numFmtId="169" formatCode="dd\ mmm\ yy_);;&quot;-  &quot;;&quot; &quot;@&quot; &quot;"/>
    <numFmt numFmtId="170" formatCode="#,##0.0_);\(#,##0.0\);&quot;-  &quot;;&quot; &quot;@&quot; &quot;"/>
    <numFmt numFmtId="171" formatCode="#,##0.0000_);\(#,##0.0000\);&quot;-  &quot;;&quot; &quot;@&quot; &quot;"/>
    <numFmt numFmtId="172" formatCode="#,##0.0_);\(#,##0.0\);&quot;-  &quot;;&quot; &quot;@"/>
    <numFmt numFmtId="173" formatCode="dd\ mmm\ yyyy_);;&quot;-  &quot;;&quot; &quot;@&quot; &quot;"/>
    <numFmt numFmtId="174" formatCode="dd\ mmm\ yyyy_);\(###0\);&quot;-  &quot;;&quot; &quot;@&quot; &quot;"/>
    <numFmt numFmtId="175" formatCode="_(* #,##0_);_(* \(#,##0\);_(* &quot;-&quot;??_);_(@_)"/>
    <numFmt numFmtId="176" formatCode="0.00%_);\-0.00%_);&quot;-  &quot;;&quot; &quot;@&quot; &quot;"/>
    <numFmt numFmtId="177" formatCode="###0_);\(###0\);&quot;-  &quot;;&quot; &quot;@&quot; &quot;"/>
    <numFmt numFmtId="178" formatCode="#,##0.00_);\(#,##0.00\);&quot;-  &quot;;&quot; &quot;@&quot; &quot;"/>
    <numFmt numFmtId="179" formatCode="_-* #,##0.0_-;\-* #,##0.0_-;_-* &quot;-&quot;??_-;_-@_-"/>
    <numFmt numFmtId="180" formatCode="#,##0.000_);\(#,##0.000\);&quot;-  &quot;;&quot; &quot;@&quot; &quot;"/>
    <numFmt numFmtId="181" formatCode="[$-F800]dddd\,\ mmmm\ dd\,\ yyyy"/>
    <numFmt numFmtId="182" formatCode="0.0"/>
  </numFmts>
  <fonts count="73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">
    <xf numFmtId="167" fontId="0" fillId="0" borderId="0" applyFont="0" applyFill="0" applyBorder="0" applyProtection="0">
      <alignment vertical="top"/>
    </xf>
    <xf numFmtId="165" fontId="1" fillId="0" borderId="0" applyFont="0" applyFill="0" applyBorder="0" applyAlignment="0" applyProtection="0"/>
    <xf numFmtId="166" fontId="2" fillId="0" borderId="0" applyFont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7" fontId="5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69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71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166" fontId="6" fillId="0" borderId="0" applyNumberFormat="0" applyProtection="0">
      <alignment vertical="top"/>
    </xf>
    <xf numFmtId="0" fontId="1" fillId="0" borderId="0"/>
    <xf numFmtId="167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6" fontId="1" fillId="0" borderId="0" applyFont="0" applyFill="0" applyBorder="0" applyProtection="0">
      <alignment vertical="top"/>
    </xf>
    <xf numFmtId="177" fontId="1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176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7" fontId="25" fillId="0" borderId="0" applyFont="0" applyFill="0" applyBorder="0" applyProtection="0">
      <alignment vertical="top"/>
    </xf>
    <xf numFmtId="167" fontId="26" fillId="0" borderId="0" applyFont="0" applyFill="0" applyBorder="0" applyProtection="0">
      <alignment vertical="top"/>
    </xf>
    <xf numFmtId="167" fontId="2" fillId="0" borderId="0" applyFont="0" applyFill="0" applyBorder="0" applyProtection="0">
      <alignment vertical="top"/>
    </xf>
    <xf numFmtId="167" fontId="2" fillId="0" borderId="0" applyFont="0" applyFill="0" applyBorder="0" applyProtection="0">
      <alignment vertical="top"/>
    </xf>
    <xf numFmtId="171" fontId="2" fillId="0" borderId="0" applyFont="0" applyFill="0" applyBorder="0" applyProtection="0">
      <alignment vertical="top"/>
    </xf>
    <xf numFmtId="167" fontId="47" fillId="0" borderId="0" applyFont="0" applyFill="0" applyBorder="0" applyProtection="0">
      <alignment vertical="top"/>
    </xf>
    <xf numFmtId="165" fontId="47" fillId="0" borderId="0" applyFont="0" applyFill="0" applyBorder="0" applyAlignment="0" applyProtection="0"/>
    <xf numFmtId="176" fontId="47" fillId="0" borderId="0" applyFont="0" applyFill="0" applyBorder="0" applyProtection="0">
      <alignment vertical="top"/>
    </xf>
    <xf numFmtId="171" fontId="47" fillId="0" borderId="0" applyFont="0" applyFill="0" applyBorder="0" applyProtection="0">
      <alignment vertical="top"/>
    </xf>
    <xf numFmtId="174" fontId="47" fillId="0" borderId="0" applyFont="0" applyFill="0" applyBorder="0" applyProtection="0">
      <alignment vertical="top"/>
    </xf>
    <xf numFmtId="177" fontId="47" fillId="0" borderId="0" applyFont="0" applyFill="0" applyBorder="0" applyProtection="0">
      <alignment vertical="top"/>
    </xf>
    <xf numFmtId="0" fontId="1" fillId="0" borderId="0"/>
    <xf numFmtId="167" fontId="2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6" fontId="2" fillId="0" borderId="0" applyFont="0" applyFill="0" applyBorder="0" applyProtection="0">
      <alignment vertical="top"/>
    </xf>
    <xf numFmtId="0" fontId="1" fillId="0" borderId="0"/>
    <xf numFmtId="167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6" fontId="45" fillId="0" borderId="0" applyNumberFormat="0" applyFill="0" applyBorder="0" applyAlignment="0" applyProtection="0">
      <alignment vertical="top"/>
    </xf>
    <xf numFmtId="177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7" fontId="47" fillId="0" borderId="0" applyFont="0" applyFill="0" applyBorder="0" applyProtection="0">
      <alignment vertical="top"/>
    </xf>
    <xf numFmtId="165" fontId="47" fillId="0" borderId="0" applyFont="0" applyFill="0" applyBorder="0" applyAlignment="0" applyProtection="0"/>
    <xf numFmtId="176" fontId="47" fillId="0" borderId="0" applyFont="0" applyFill="0" applyBorder="0" applyProtection="0">
      <alignment vertical="top"/>
    </xf>
    <xf numFmtId="171" fontId="47" fillId="0" borderId="0" applyFont="0" applyFill="0" applyBorder="0" applyProtection="0">
      <alignment vertical="top"/>
    </xf>
    <xf numFmtId="174" fontId="47" fillId="0" borderId="0" applyFont="0" applyFill="0" applyBorder="0" applyProtection="0">
      <alignment vertical="top"/>
    </xf>
    <xf numFmtId="177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6" fontId="45" fillId="0" borderId="0" applyNumberFormat="0" applyFill="0" applyBorder="0" applyAlignment="0" applyProtection="0">
      <alignment vertical="top"/>
    </xf>
    <xf numFmtId="167" fontId="7" fillId="0" borderId="0" applyFont="0" applyFill="0" applyBorder="0" applyProtection="0">
      <alignment vertical="top"/>
    </xf>
    <xf numFmtId="0" fontId="71" fillId="0" borderId="33" applyNumberFormat="0" applyFill="0" applyAlignment="0" applyProtection="0"/>
    <xf numFmtId="0" fontId="72" fillId="0" borderId="34" applyNumberFormat="0" applyFill="0" applyAlignment="0" applyProtection="0"/>
  </cellStyleXfs>
  <cellXfs count="309">
    <xf numFmtId="167" fontId="0" fillId="0" borderId="0" xfId="0">
      <alignment vertical="top"/>
    </xf>
    <xf numFmtId="167" fontId="4" fillId="0" borderId="0" xfId="0" applyFont="1" applyFill="1">
      <alignment vertical="top"/>
    </xf>
    <xf numFmtId="167" fontId="2" fillId="2" borderId="0" xfId="0" applyFont="1" applyFill="1" applyAlignment="1">
      <alignment horizontal="right" vertical="top"/>
    </xf>
    <xf numFmtId="167" fontId="2" fillId="0" borderId="0" xfId="0" applyFont="1" applyFill="1" applyBorder="1">
      <alignment vertical="top"/>
    </xf>
    <xf numFmtId="167" fontId="2" fillId="0" borderId="0" xfId="0" applyFont="1">
      <alignment vertical="top"/>
    </xf>
    <xf numFmtId="167" fontId="2" fillId="0" borderId="0" xfId="0" applyFont="1" applyBorder="1">
      <alignment vertical="top"/>
    </xf>
    <xf numFmtId="165" fontId="2" fillId="0" borderId="0" xfId="1" applyFont="1" applyAlignment="1">
      <alignment vertical="top"/>
    </xf>
    <xf numFmtId="165" fontId="2" fillId="0" borderId="0" xfId="1" applyFont="1" applyFill="1" applyAlignment="1">
      <alignment vertical="top"/>
    </xf>
    <xf numFmtId="174" fontId="2" fillId="0" borderId="0" xfId="11" applyFont="1">
      <alignment vertical="top"/>
    </xf>
    <xf numFmtId="174" fontId="2" fillId="0" borderId="0" xfId="11" applyFont="1" applyFill="1">
      <alignment vertical="top"/>
    </xf>
    <xf numFmtId="167" fontId="2" fillId="2" borderId="0" xfId="0" applyFont="1" applyFill="1">
      <alignment vertical="top"/>
    </xf>
    <xf numFmtId="167" fontId="3" fillId="0" borderId="0" xfId="0" applyFont="1" applyBorder="1">
      <alignment vertical="top"/>
    </xf>
    <xf numFmtId="168" fontId="2" fillId="0" borderId="0" xfId="6" applyFont="1" applyBorder="1">
      <alignment vertical="top"/>
    </xf>
    <xf numFmtId="167" fontId="0" fillId="0" borderId="0" xfId="0" applyFill="1">
      <alignment vertical="top"/>
    </xf>
    <xf numFmtId="166" fontId="3" fillId="0" borderId="0" xfId="0" applyNumberFormat="1" applyFont="1" applyBorder="1" applyAlignment="1">
      <alignment horizontal="right" vertical="top"/>
    </xf>
    <xf numFmtId="166" fontId="3" fillId="0" borderId="0" xfId="0" applyNumberFormat="1" applyFont="1" applyBorder="1">
      <alignment vertical="top"/>
    </xf>
    <xf numFmtId="167" fontId="3" fillId="0" borderId="0" xfId="0" applyFont="1">
      <alignment vertical="top"/>
    </xf>
    <xf numFmtId="167" fontId="3" fillId="2" borderId="0" xfId="0" applyFont="1" applyFill="1">
      <alignment vertical="top"/>
    </xf>
    <xf numFmtId="167" fontId="4" fillId="2" borderId="0" xfId="0" applyFont="1" applyFill="1">
      <alignment vertical="top"/>
    </xf>
    <xf numFmtId="165" fontId="2" fillId="2" borderId="0" xfId="1" applyFont="1" applyFill="1" applyAlignment="1">
      <alignment vertical="top"/>
    </xf>
    <xf numFmtId="167" fontId="2" fillId="0" borderId="0" xfId="0" applyFont="1" applyAlignment="1">
      <alignment horizontal="right" vertical="top"/>
    </xf>
    <xf numFmtId="166" fontId="2" fillId="0" borderId="0" xfId="0" applyNumberFormat="1" applyFont="1" applyFill="1">
      <alignment vertical="top"/>
    </xf>
    <xf numFmtId="166" fontId="2" fillId="0" borderId="0" xfId="0" applyNumberFormat="1" applyFont="1" applyFill="1" applyBorder="1" applyAlignment="1">
      <alignment horizontal="left" vertical="top"/>
    </xf>
    <xf numFmtId="166" fontId="10" fillId="0" borderId="0" xfId="0" applyNumberFormat="1" applyFont="1" applyFill="1">
      <alignment vertical="top"/>
    </xf>
    <xf numFmtId="167" fontId="7" fillId="0" borderId="0" xfId="0" applyFont="1">
      <alignment vertical="top"/>
    </xf>
    <xf numFmtId="175" fontId="7" fillId="0" borderId="0" xfId="0" applyNumberFormat="1" applyFont="1" applyFill="1">
      <alignment vertical="top"/>
    </xf>
    <xf numFmtId="167" fontId="7" fillId="0" borderId="0" xfId="0" applyFont="1" applyFill="1">
      <alignment vertical="top"/>
    </xf>
    <xf numFmtId="165" fontId="2" fillId="0" borderId="0" xfId="0" applyNumberFormat="1" applyFont="1" applyFill="1" applyBorder="1">
      <alignment vertical="top"/>
    </xf>
    <xf numFmtId="0" fontId="2" fillId="0" borderId="0" xfId="0" applyNumberFormat="1" applyFont="1" applyFill="1" applyBorder="1">
      <alignment vertical="top"/>
    </xf>
    <xf numFmtId="167" fontId="14" fillId="0" borderId="0" xfId="0" applyFont="1">
      <alignment vertical="top"/>
    </xf>
    <xf numFmtId="167" fontId="13" fillId="0" borderId="0" xfId="0" applyFont="1">
      <alignment vertical="top"/>
    </xf>
    <xf numFmtId="167" fontId="7" fillId="0" borderId="0" xfId="0" applyFont="1" applyAlignment="1">
      <alignment vertical="top" wrapText="1"/>
    </xf>
    <xf numFmtId="167" fontId="15" fillId="0" borderId="0" xfId="0" applyFont="1">
      <alignment vertical="top"/>
    </xf>
    <xf numFmtId="167" fontId="16" fillId="0" borderId="0" xfId="0" applyFont="1">
      <alignment vertical="top"/>
    </xf>
    <xf numFmtId="167" fontId="2" fillId="0" borderId="0" xfId="0" applyFont="1" applyFill="1">
      <alignment vertical="top"/>
    </xf>
    <xf numFmtId="167" fontId="3" fillId="3" borderId="0" xfId="0" applyFont="1" applyFill="1" applyBorder="1">
      <alignment vertical="top"/>
    </xf>
    <xf numFmtId="167" fontId="2" fillId="3" borderId="0" xfId="0" applyFont="1" applyFill="1" applyBorder="1">
      <alignment vertical="top"/>
    </xf>
    <xf numFmtId="167" fontId="17" fillId="3" borderId="0" xfId="0" applyFont="1" applyFill="1" applyBorder="1">
      <alignment vertical="top"/>
    </xf>
    <xf numFmtId="167" fontId="0" fillId="7" borderId="0" xfId="0" applyFill="1">
      <alignment vertical="top"/>
    </xf>
    <xf numFmtId="167" fontId="14" fillId="7" borderId="0" xfId="0" applyFont="1" applyFill="1">
      <alignment vertical="top"/>
    </xf>
    <xf numFmtId="167" fontId="18" fillId="0" borderId="0" xfId="0" applyFont="1">
      <alignment vertical="top"/>
    </xf>
    <xf numFmtId="167" fontId="18" fillId="0" borderId="0" xfId="0" applyFont="1" applyFill="1">
      <alignment vertical="top"/>
    </xf>
    <xf numFmtId="167" fontId="17" fillId="0" borderId="0" xfId="0" applyFont="1" applyFill="1" applyBorder="1">
      <alignment vertical="top"/>
    </xf>
    <xf numFmtId="167" fontId="3" fillId="0" borderId="0" xfId="0" applyFont="1" applyFill="1" applyBorder="1">
      <alignment vertical="top"/>
    </xf>
    <xf numFmtId="167" fontId="1" fillId="0" borderId="0" xfId="0" applyFont="1">
      <alignment vertical="top"/>
    </xf>
    <xf numFmtId="167" fontId="1" fillId="0" borderId="0" xfId="0" applyFont="1" applyFill="1">
      <alignment vertical="top"/>
    </xf>
    <xf numFmtId="167" fontId="19" fillId="0" borderId="0" xfId="0" applyFont="1">
      <alignment vertical="top"/>
    </xf>
    <xf numFmtId="167" fontId="15" fillId="0" borderId="0" xfId="0" applyFont="1" applyFill="1">
      <alignment vertical="top"/>
    </xf>
    <xf numFmtId="178" fontId="7" fillId="0" borderId="0" xfId="0" applyNumberFormat="1" applyFont="1">
      <alignment vertical="top"/>
    </xf>
    <xf numFmtId="180" fontId="7" fillId="0" borderId="0" xfId="0" applyNumberFormat="1" applyFont="1">
      <alignment vertical="top"/>
    </xf>
    <xf numFmtId="180" fontId="0" fillId="0" borderId="0" xfId="0" applyNumberFormat="1">
      <alignment vertical="top"/>
    </xf>
    <xf numFmtId="167" fontId="19" fillId="0" borderId="0" xfId="0" applyFont="1" applyFill="1">
      <alignment vertical="top"/>
    </xf>
    <xf numFmtId="180" fontId="2" fillId="0" borderId="0" xfId="0" applyNumberFormat="1" applyFont="1" applyFill="1">
      <alignment vertical="top"/>
    </xf>
    <xf numFmtId="178" fontId="2" fillId="0" borderId="0" xfId="0" applyNumberFormat="1" applyFont="1" applyFill="1">
      <alignment vertical="top"/>
    </xf>
    <xf numFmtId="180" fontId="2" fillId="0" borderId="0" xfId="0" applyNumberFormat="1" applyFont="1" applyBorder="1">
      <alignment vertical="top"/>
    </xf>
    <xf numFmtId="180" fontId="2" fillId="0" borderId="0" xfId="0" applyNumberFormat="1" applyFont="1" applyFill="1" applyBorder="1">
      <alignment vertical="top"/>
    </xf>
    <xf numFmtId="180" fontId="3" fillId="0" borderId="0" xfId="0" applyNumberFormat="1" applyFont="1" applyBorder="1">
      <alignment vertical="top"/>
    </xf>
    <xf numFmtId="180" fontId="3" fillId="3" borderId="0" xfId="0" applyNumberFormat="1" applyFont="1" applyFill="1" applyBorder="1">
      <alignment vertical="top"/>
    </xf>
    <xf numFmtId="180" fontId="3" fillId="0" borderId="0" xfId="0" applyNumberFormat="1" applyFont="1" applyFill="1" applyBorder="1">
      <alignment vertical="top"/>
    </xf>
    <xf numFmtId="176" fontId="19" fillId="0" borderId="0" xfId="18" applyFont="1">
      <alignment vertical="top"/>
    </xf>
    <xf numFmtId="178" fontId="7" fillId="0" borderId="0" xfId="20" applyNumberFormat="1" applyFont="1" applyAlignment="1">
      <alignment vertical="top"/>
    </xf>
    <xf numFmtId="167" fontId="3" fillId="0" borderId="0" xfId="0" applyFont="1" applyFill="1">
      <alignment vertical="top"/>
    </xf>
    <xf numFmtId="167" fontId="2" fillId="0" borderId="0" xfId="0" applyFont="1" applyFill="1" applyAlignment="1">
      <alignment horizontal="right" vertical="top"/>
    </xf>
    <xf numFmtId="165" fontId="7" fillId="0" borderId="0" xfId="1" applyFont="1" applyAlignment="1">
      <alignment vertical="top"/>
    </xf>
    <xf numFmtId="167" fontId="2" fillId="0" borderId="0" xfId="25" applyFont="1">
      <alignment vertical="top"/>
    </xf>
    <xf numFmtId="167" fontId="3" fillId="3" borderId="0" xfId="25" applyFont="1" applyFill="1" applyBorder="1">
      <alignment vertical="top"/>
    </xf>
    <xf numFmtId="167" fontId="2" fillId="3" borderId="0" xfId="25" applyFont="1" applyFill="1" applyBorder="1">
      <alignment vertical="top"/>
    </xf>
    <xf numFmtId="167" fontId="3" fillId="3" borderId="0" xfId="25" applyFont="1" applyFill="1" applyBorder="1" applyAlignment="1">
      <alignment horizontal="left" vertical="top"/>
    </xf>
    <xf numFmtId="167" fontId="27" fillId="0" borderId="0" xfId="25" applyFont="1" applyFill="1">
      <alignment vertical="top"/>
    </xf>
    <xf numFmtId="167" fontId="28" fillId="0" borderId="0" xfId="25" applyFont="1" applyFill="1">
      <alignment vertical="top"/>
    </xf>
    <xf numFmtId="167" fontId="29" fillId="8" borderId="4" xfId="25" applyFont="1" applyFill="1" applyBorder="1" applyAlignment="1">
      <alignment horizontal="centerContinuous" vertical="top"/>
    </xf>
    <xf numFmtId="167" fontId="30" fillId="8" borderId="4" xfId="25" applyFont="1" applyFill="1" applyBorder="1" applyAlignment="1">
      <alignment horizontal="centerContinuous" vertical="top"/>
    </xf>
    <xf numFmtId="167" fontId="31" fillId="8" borderId="4" xfId="25" applyFont="1" applyFill="1" applyBorder="1" applyAlignment="1">
      <alignment horizontal="centerContinuous" vertical="top"/>
    </xf>
    <xf numFmtId="167" fontId="30" fillId="8" borderId="5" xfId="25" applyFont="1" applyFill="1" applyBorder="1" applyAlignment="1">
      <alignment horizontal="centerContinuous" vertical="top"/>
    </xf>
    <xf numFmtId="167" fontId="3" fillId="0" borderId="0" xfId="25" applyFont="1" applyFill="1">
      <alignment vertical="top"/>
    </xf>
    <xf numFmtId="167" fontId="2" fillId="0" borderId="0" xfId="25" applyFont="1" applyFill="1">
      <alignment vertical="top"/>
    </xf>
    <xf numFmtId="167" fontId="2" fillId="0" borderId="6" xfId="25" applyFont="1" applyFill="1" applyBorder="1">
      <alignment vertical="top"/>
    </xf>
    <xf numFmtId="167" fontId="2" fillId="0" borderId="0" xfId="25" applyFont="1" applyFill="1" applyBorder="1">
      <alignment vertical="top"/>
    </xf>
    <xf numFmtId="167" fontId="2" fillId="0" borderId="0" xfId="25" applyFont="1" applyFill="1" applyBorder="1" applyAlignment="1">
      <alignment horizontal="center" vertical="top"/>
    </xf>
    <xf numFmtId="167" fontId="2" fillId="0" borderId="7" xfId="25" applyFont="1" applyFill="1" applyBorder="1">
      <alignment vertical="top"/>
    </xf>
    <xf numFmtId="167" fontId="2" fillId="6" borderId="1" xfId="25" applyFont="1" applyFill="1" applyBorder="1">
      <alignment vertical="top"/>
    </xf>
    <xf numFmtId="167" fontId="2" fillId="9" borderId="1" xfId="25" applyFont="1" applyFill="1" applyBorder="1">
      <alignment vertical="top"/>
    </xf>
    <xf numFmtId="167" fontId="29" fillId="6" borderId="2" xfId="25" applyFont="1" applyFill="1" applyBorder="1" applyAlignment="1">
      <alignment horizontal="center" vertical="top"/>
    </xf>
    <xf numFmtId="167" fontId="29" fillId="9" borderId="2" xfId="25" applyFont="1" applyFill="1" applyBorder="1" applyAlignment="1">
      <alignment horizontal="center" vertical="top"/>
    </xf>
    <xf numFmtId="167" fontId="2" fillId="6" borderId="3" xfId="25" applyFont="1" applyFill="1" applyBorder="1">
      <alignment vertical="top"/>
    </xf>
    <xf numFmtId="167" fontId="2" fillId="9" borderId="3" xfId="25" applyFont="1" applyFill="1" applyBorder="1">
      <alignment vertical="top"/>
    </xf>
    <xf numFmtId="167" fontId="27" fillId="9" borderId="4" xfId="25" applyFont="1" applyFill="1" applyBorder="1" applyAlignment="1">
      <alignment horizontal="centerContinuous" vertical="top"/>
    </xf>
    <xf numFmtId="167" fontId="28" fillId="9" borderId="4" xfId="25" applyFont="1" applyFill="1" applyBorder="1" applyAlignment="1">
      <alignment horizontal="centerContinuous" vertical="top"/>
    </xf>
    <xf numFmtId="167" fontId="28" fillId="9" borderId="5" xfId="25" applyFont="1" applyFill="1" applyBorder="1" applyAlignment="1">
      <alignment horizontal="centerContinuous" vertical="top"/>
    </xf>
    <xf numFmtId="167" fontId="2" fillId="0" borderId="8" xfId="25" applyFont="1" applyFill="1" applyBorder="1">
      <alignment vertical="top"/>
    </xf>
    <xf numFmtId="167" fontId="2" fillId="0" borderId="9" xfId="25" applyFont="1" applyFill="1" applyBorder="1">
      <alignment vertical="top"/>
    </xf>
    <xf numFmtId="167" fontId="2" fillId="0" borderId="9" xfId="25" applyFont="1" applyFill="1" applyBorder="1" applyAlignment="1">
      <alignment horizontal="center" vertical="top"/>
    </xf>
    <xf numFmtId="167" fontId="2" fillId="0" borderId="10" xfId="25" applyFont="1" applyFill="1" applyBorder="1">
      <alignment vertical="top"/>
    </xf>
    <xf numFmtId="167" fontId="32" fillId="0" borderId="0" xfId="25" applyFont="1" applyFill="1" applyBorder="1">
      <alignment vertical="top"/>
    </xf>
    <xf numFmtId="167" fontId="33" fillId="8" borderId="4" xfId="25" applyFont="1" applyFill="1" applyBorder="1" applyAlignment="1">
      <alignment horizontal="centerContinuous" vertical="top"/>
    </xf>
    <xf numFmtId="167" fontId="34" fillId="8" borderId="4" xfId="25" applyFont="1" applyFill="1" applyBorder="1" applyAlignment="1">
      <alignment horizontal="centerContinuous" vertical="top"/>
    </xf>
    <xf numFmtId="167" fontId="3" fillId="0" borderId="0" xfId="25" applyFont="1">
      <alignment vertical="top"/>
    </xf>
    <xf numFmtId="167" fontId="3" fillId="0" borderId="0" xfId="25" applyFont="1" applyAlignment="1">
      <alignment horizontal="center" vertical="top"/>
    </xf>
    <xf numFmtId="167" fontId="2" fillId="0" borderId="11" xfId="25" applyFont="1" applyBorder="1">
      <alignment vertical="top"/>
    </xf>
    <xf numFmtId="167" fontId="2" fillId="0" borderId="12" xfId="25" applyFont="1" applyBorder="1">
      <alignment vertical="top"/>
    </xf>
    <xf numFmtId="167" fontId="2" fillId="0" borderId="12" xfId="25" applyFont="1" applyBorder="1" applyAlignment="1">
      <alignment horizontal="center" vertical="top"/>
    </xf>
    <xf numFmtId="167" fontId="2" fillId="0" borderId="13" xfId="25" applyFont="1" applyBorder="1">
      <alignment vertical="top"/>
    </xf>
    <xf numFmtId="167" fontId="2" fillId="0" borderId="6" xfId="25" applyFont="1" applyBorder="1">
      <alignment vertical="top"/>
    </xf>
    <xf numFmtId="167" fontId="2" fillId="0" borderId="14" xfId="25" applyFont="1" applyBorder="1">
      <alignment vertical="top"/>
    </xf>
    <xf numFmtId="167" fontId="2" fillId="0" borderId="15" xfId="25" applyFont="1" applyBorder="1">
      <alignment vertical="top"/>
    </xf>
    <xf numFmtId="167" fontId="2" fillId="0" borderId="16" xfId="25" applyFont="1" applyBorder="1">
      <alignment vertical="top"/>
    </xf>
    <xf numFmtId="167" fontId="2" fillId="0" borderId="0" xfId="25" applyFont="1" applyBorder="1">
      <alignment vertical="top"/>
    </xf>
    <xf numFmtId="167" fontId="2" fillId="0" borderId="15" xfId="25" applyFont="1" applyBorder="1" applyAlignment="1">
      <alignment horizontal="center" vertical="top"/>
    </xf>
    <xf numFmtId="167" fontId="2" fillId="0" borderId="19" xfId="25" applyFont="1" applyBorder="1">
      <alignment vertical="top"/>
    </xf>
    <xf numFmtId="167" fontId="2" fillId="0" borderId="0" xfId="25" applyFont="1" applyBorder="1" applyAlignment="1">
      <alignment vertical="center"/>
    </xf>
    <xf numFmtId="167" fontId="2" fillId="0" borderId="17" xfId="25" applyFont="1" applyBorder="1">
      <alignment vertical="top"/>
    </xf>
    <xf numFmtId="167" fontId="2" fillId="0" borderId="0" xfId="25" applyFont="1" applyBorder="1" applyAlignment="1">
      <alignment horizontal="right" vertical="top"/>
    </xf>
    <xf numFmtId="167" fontId="24" fillId="8" borderId="18" xfId="25" applyFont="1" applyFill="1" applyBorder="1" applyAlignment="1">
      <alignment horizontal="center" vertical="center"/>
    </xf>
    <xf numFmtId="167" fontId="17" fillId="0" borderId="17" xfId="25" applyFont="1" applyBorder="1" applyAlignment="1">
      <alignment vertical="center"/>
    </xf>
    <xf numFmtId="167" fontId="35" fillId="9" borderId="18" xfId="25" applyFont="1" applyFill="1" applyBorder="1" applyAlignment="1">
      <alignment horizontal="center" vertical="top"/>
    </xf>
    <xf numFmtId="167" fontId="17" fillId="0" borderId="19" xfId="25" applyFont="1" applyBorder="1" applyAlignment="1">
      <alignment vertical="center"/>
    </xf>
    <xf numFmtId="167" fontId="17" fillId="0" borderId="0" xfId="25" applyFont="1" applyAlignment="1">
      <alignment vertical="center"/>
    </xf>
    <xf numFmtId="167" fontId="17" fillId="0" borderId="6" xfId="25" applyFont="1" applyBorder="1" applyAlignment="1">
      <alignment vertical="center"/>
    </xf>
    <xf numFmtId="167" fontId="17" fillId="0" borderId="0" xfId="25" applyFont="1" applyBorder="1" applyAlignment="1">
      <alignment horizontal="right" vertical="center"/>
    </xf>
    <xf numFmtId="167" fontId="17" fillId="0" borderId="0" xfId="25" applyFont="1" applyBorder="1" applyAlignment="1">
      <alignment vertical="center"/>
    </xf>
    <xf numFmtId="167" fontId="2" fillId="0" borderId="21" xfId="25" applyFont="1" applyBorder="1" applyAlignment="1">
      <alignment horizontal="center" vertical="top"/>
    </xf>
    <xf numFmtId="167" fontId="2" fillId="0" borderId="22" xfId="25" applyFont="1" applyBorder="1">
      <alignment vertical="top"/>
    </xf>
    <xf numFmtId="167" fontId="2" fillId="0" borderId="20" xfId="25" applyFont="1" applyBorder="1">
      <alignment vertical="top"/>
    </xf>
    <xf numFmtId="167" fontId="2" fillId="0" borderId="21" xfId="25" applyFont="1" applyBorder="1">
      <alignment vertical="top"/>
    </xf>
    <xf numFmtId="167" fontId="2" fillId="0" borderId="0" xfId="25" applyFont="1" applyAlignment="1">
      <alignment horizontal="center" vertical="top"/>
    </xf>
    <xf numFmtId="167" fontId="2" fillId="0" borderId="0" xfId="25" applyFont="1" applyFill="1" applyBorder="1" applyAlignment="1">
      <alignment horizontal="center" vertical="center"/>
    </xf>
    <xf numFmtId="167" fontId="2" fillId="0" borderId="8" xfId="25" applyFont="1" applyBorder="1">
      <alignment vertical="top"/>
    </xf>
    <xf numFmtId="167" fontId="2" fillId="0" borderId="9" xfId="25" applyFont="1" applyBorder="1" applyAlignment="1">
      <alignment horizontal="center" vertical="top"/>
    </xf>
    <xf numFmtId="167" fontId="2" fillId="0" borderId="10" xfId="25" applyFont="1" applyBorder="1" applyAlignment="1">
      <alignment vertical="center"/>
    </xf>
    <xf numFmtId="167" fontId="2" fillId="0" borderId="21" xfId="25" applyFont="1" applyBorder="1" applyAlignment="1">
      <alignment horizontal="right" vertical="top"/>
    </xf>
    <xf numFmtId="167" fontId="2" fillId="0" borderId="9" xfId="25" applyFont="1" applyBorder="1">
      <alignment vertical="top"/>
    </xf>
    <xf numFmtId="167" fontId="2" fillId="0" borderId="9" xfId="25" applyFont="1" applyBorder="1" applyAlignment="1">
      <alignment horizontal="right" vertical="top"/>
    </xf>
    <xf numFmtId="167" fontId="4" fillId="0" borderId="0" xfId="25" applyFont="1">
      <alignment vertical="top"/>
    </xf>
    <xf numFmtId="167" fontId="2" fillId="0" borderId="0" xfId="25" applyFont="1" applyAlignment="1">
      <alignment horizontal="right" vertical="top"/>
    </xf>
    <xf numFmtId="167" fontId="2" fillId="0" borderId="0" xfId="25" applyFont="1" applyAlignment="1">
      <alignment horizontal="center"/>
    </xf>
    <xf numFmtId="167" fontId="2" fillId="6" borderId="0" xfId="25" applyFont="1" applyFill="1" applyBorder="1" applyAlignment="1">
      <alignment horizontal="left" vertical="top"/>
    </xf>
    <xf numFmtId="167" fontId="2" fillId="0" borderId="0" xfId="25" applyFont="1" applyAlignment="1">
      <alignment horizontal="left" vertical="top"/>
    </xf>
    <xf numFmtId="167" fontId="2" fillId="8" borderId="0" xfId="25" applyFont="1" applyFill="1" applyBorder="1" applyAlignment="1">
      <alignment horizontal="left" vertical="top"/>
    </xf>
    <xf numFmtId="167" fontId="2" fillId="9" borderId="0" xfId="25" applyFont="1" applyFill="1" applyBorder="1" applyAlignment="1">
      <alignment horizontal="left" vertical="top"/>
    </xf>
    <xf numFmtId="167" fontId="2" fillId="10" borderId="0" xfId="25" applyFont="1" applyFill="1" applyBorder="1" applyAlignment="1">
      <alignment horizontal="left" vertical="top"/>
    </xf>
    <xf numFmtId="167" fontId="3" fillId="0" borderId="0" xfId="25" applyFont="1" applyBorder="1">
      <alignment vertical="top"/>
    </xf>
    <xf numFmtId="167" fontId="4" fillId="0" borderId="0" xfId="25" applyFont="1" applyBorder="1">
      <alignment vertical="top"/>
    </xf>
    <xf numFmtId="167" fontId="6" fillId="0" borderId="0" xfId="25" applyFont="1" applyBorder="1">
      <alignment vertical="top"/>
    </xf>
    <xf numFmtId="167" fontId="36" fillId="0" borderId="0" xfId="25" applyFont="1" applyBorder="1">
      <alignment vertical="top"/>
    </xf>
    <xf numFmtId="167" fontId="2" fillId="6" borderId="0" xfId="25" applyFont="1" applyFill="1" applyBorder="1">
      <alignment vertical="top"/>
    </xf>
    <xf numFmtId="167" fontId="2" fillId="9" borderId="0" xfId="25" applyFont="1" applyFill="1" applyBorder="1">
      <alignment vertical="top"/>
    </xf>
    <xf numFmtId="167" fontId="2" fillId="10" borderId="0" xfId="25" applyFont="1" applyFill="1" applyBorder="1">
      <alignment vertical="top"/>
    </xf>
    <xf numFmtId="167" fontId="4" fillId="0" borderId="0" xfId="25" applyFont="1" applyFill="1">
      <alignment vertical="top"/>
    </xf>
    <xf numFmtId="167" fontId="2" fillId="11" borderId="0" xfId="25" applyFont="1" applyFill="1" applyBorder="1">
      <alignment vertical="top"/>
    </xf>
    <xf numFmtId="167" fontId="2" fillId="12" borderId="0" xfId="25" applyFont="1" applyFill="1" applyBorder="1">
      <alignment vertical="top"/>
    </xf>
    <xf numFmtId="167" fontId="2" fillId="13" borderId="0" xfId="25" applyFont="1" applyFill="1" applyBorder="1">
      <alignment vertical="top"/>
    </xf>
    <xf numFmtId="167" fontId="12" fillId="8" borderId="0" xfId="25" applyFont="1" applyFill="1">
      <alignment vertical="top"/>
    </xf>
    <xf numFmtId="167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7" fontId="12" fillId="8" borderId="0" xfId="25" applyFont="1" applyFill="1" applyAlignment="1">
      <alignment vertical="top" wrapText="1"/>
    </xf>
    <xf numFmtId="166" fontId="3" fillId="0" borderId="0" xfId="2" applyFont="1" applyFill="1">
      <alignment vertical="top"/>
    </xf>
    <xf numFmtId="167" fontId="7" fillId="3" borderId="0" xfId="0" applyFont="1" applyFill="1">
      <alignment vertical="top"/>
    </xf>
    <xf numFmtId="167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>
      <alignment vertical="top"/>
    </xf>
    <xf numFmtId="0" fontId="4" fillId="0" borderId="0" xfId="8" applyFill="1">
      <alignment vertical="top"/>
    </xf>
    <xf numFmtId="0" fontId="23" fillId="0" borderId="0" xfId="8" applyFont="1" applyFill="1">
      <alignment vertical="top"/>
    </xf>
    <xf numFmtId="0" fontId="2" fillId="0" borderId="0" xfId="9">
      <alignment horizontal="right" vertical="top"/>
    </xf>
    <xf numFmtId="0" fontId="3" fillId="0" borderId="0" xfId="7" applyNumberFormat="1" applyFill="1">
      <alignment vertical="top"/>
    </xf>
    <xf numFmtId="0" fontId="2" fillId="0" borderId="0" xfId="9" applyFill="1">
      <alignment horizontal="right" vertical="top"/>
    </xf>
    <xf numFmtId="0" fontId="3" fillId="0" borderId="0" xfId="7" applyNumberFormat="1" applyBorder="1">
      <alignment vertical="top"/>
    </xf>
    <xf numFmtId="0" fontId="4" fillId="0" borderId="0" xfId="8" applyBorder="1">
      <alignment vertical="top"/>
    </xf>
    <xf numFmtId="0" fontId="23" fillId="0" borderId="0" xfId="8" applyFont="1" applyBorder="1">
      <alignment vertical="top"/>
    </xf>
    <xf numFmtId="0" fontId="2" fillId="0" borderId="0" xfId="9" applyBorder="1">
      <alignment horizontal="right" vertical="top"/>
    </xf>
    <xf numFmtId="165" fontId="7" fillId="0" borderId="0" xfId="1" applyFont="1" applyBorder="1" applyAlignment="1">
      <alignment vertical="top"/>
    </xf>
    <xf numFmtId="167" fontId="7" fillId="0" borderId="0" xfId="0" applyFont="1" applyBorder="1">
      <alignment vertical="top"/>
    </xf>
    <xf numFmtId="167" fontId="6" fillId="0" borderId="0" xfId="0" applyFont="1" applyBorder="1">
      <alignment vertical="top"/>
    </xf>
    <xf numFmtId="167" fontId="7" fillId="0" borderId="0" xfId="0" applyFont="1" applyFill="1" applyBorder="1">
      <alignment vertical="top"/>
    </xf>
    <xf numFmtId="170" fontId="3" fillId="0" borderId="0" xfId="7" applyNumberFormat="1" applyFill="1">
      <alignment vertical="top"/>
    </xf>
    <xf numFmtId="170" fontId="4" fillId="0" borderId="0" xfId="8" applyNumberFormat="1">
      <alignment vertical="top"/>
    </xf>
    <xf numFmtId="170" fontId="23" fillId="0" borderId="0" xfId="8" applyNumberFormat="1" applyFont="1">
      <alignment vertical="top"/>
    </xf>
    <xf numFmtId="170" fontId="2" fillId="0" borderId="0" xfId="9" applyNumberFormat="1">
      <alignment horizontal="right" vertical="top"/>
    </xf>
    <xf numFmtId="170" fontId="2" fillId="0" borderId="0" xfId="10" applyNumberFormat="1" applyFont="1">
      <alignment vertical="top"/>
    </xf>
    <xf numFmtId="170" fontId="2" fillId="0" borderId="0" xfId="10" applyNumberFormat="1" applyFont="1" applyFill="1">
      <alignment vertical="top"/>
    </xf>
    <xf numFmtId="166" fontId="2" fillId="0" borderId="0" xfId="10" applyNumberFormat="1" applyFont="1">
      <alignment vertical="top"/>
    </xf>
    <xf numFmtId="172" fontId="3" fillId="0" borderId="0" xfId="7" applyNumberFormat="1" applyFill="1">
      <alignment vertical="top"/>
    </xf>
    <xf numFmtId="172" fontId="4" fillId="0" borderId="0" xfId="8" applyNumberFormat="1" applyFill="1">
      <alignment vertical="top"/>
    </xf>
    <xf numFmtId="172" fontId="23" fillId="0" borderId="0" xfId="8" applyNumberFormat="1" applyFont="1" applyFill="1">
      <alignment vertical="top"/>
    </xf>
    <xf numFmtId="172" fontId="2" fillId="0" borderId="0" xfId="9" applyNumberFormat="1" applyFill="1">
      <alignment horizontal="right" vertical="top"/>
    </xf>
    <xf numFmtId="172" fontId="2" fillId="0" borderId="0" xfId="0" applyNumberFormat="1" applyFont="1" applyFill="1">
      <alignment vertical="top"/>
    </xf>
    <xf numFmtId="0" fontId="4" fillId="0" borderId="0" xfId="8">
      <alignment vertical="top"/>
    </xf>
    <xf numFmtId="0" fontId="23" fillId="0" borderId="0" xfId="8" applyFont="1">
      <alignment vertical="top"/>
    </xf>
    <xf numFmtId="173" fontId="3" fillId="0" borderId="0" xfId="7" applyNumberFormat="1" applyFill="1">
      <alignment vertical="top"/>
    </xf>
    <xf numFmtId="173" fontId="4" fillId="0" borderId="0" xfId="8" applyNumberFormat="1" applyFill="1">
      <alignment vertical="top"/>
    </xf>
    <xf numFmtId="173" fontId="23" fillId="0" borderId="0" xfId="8" applyNumberFormat="1" applyFont="1" applyFill="1">
      <alignment vertical="top"/>
    </xf>
    <xf numFmtId="173" fontId="2" fillId="0" borderId="0" xfId="9" applyNumberFormat="1" applyFill="1">
      <alignment horizontal="right" vertical="top"/>
    </xf>
    <xf numFmtId="165" fontId="6" fillId="0" borderId="0" xfId="1" applyFont="1" applyFill="1" applyAlignment="1">
      <alignment vertical="top"/>
    </xf>
    <xf numFmtId="174" fontId="6" fillId="0" borderId="0" xfId="11" applyFont="1" applyFill="1">
      <alignment vertical="top"/>
    </xf>
    <xf numFmtId="173" fontId="4" fillId="0" borderId="0" xfId="8" applyNumberFormat="1">
      <alignment vertical="top"/>
    </xf>
    <xf numFmtId="173" fontId="23" fillId="0" borderId="0" xfId="8" applyNumberFormat="1" applyFont="1">
      <alignment vertical="top"/>
    </xf>
    <xf numFmtId="173" fontId="2" fillId="0" borderId="0" xfId="9" applyNumberFormat="1">
      <alignment horizontal="right" vertical="top"/>
    </xf>
    <xf numFmtId="165" fontId="6" fillId="0" borderId="0" xfId="1" applyFont="1" applyAlignment="1">
      <alignment vertical="top"/>
    </xf>
    <xf numFmtId="174" fontId="6" fillId="0" borderId="0" xfId="11" applyFont="1">
      <alignment vertical="top"/>
    </xf>
    <xf numFmtId="169" fontId="3" fillId="0" borderId="0" xfId="7" applyFill="1">
      <alignment vertical="top"/>
    </xf>
    <xf numFmtId="169" fontId="4" fillId="0" borderId="0" xfId="8" applyNumberFormat="1">
      <alignment vertical="top"/>
    </xf>
    <xf numFmtId="169" fontId="23" fillId="0" borderId="0" xfId="8" applyNumberFormat="1" applyFont="1">
      <alignment vertical="top"/>
    </xf>
    <xf numFmtId="169" fontId="2" fillId="0" borderId="0" xfId="9" applyNumberFormat="1">
      <alignment horizontal="right" vertical="top"/>
    </xf>
    <xf numFmtId="168" fontId="2" fillId="0" borderId="0" xfId="6" applyFont="1">
      <alignment vertical="top"/>
    </xf>
    <xf numFmtId="168" fontId="2" fillId="0" borderId="0" xfId="6" applyFont="1" applyFill="1">
      <alignment vertical="top"/>
    </xf>
    <xf numFmtId="169" fontId="4" fillId="0" borderId="0" xfId="8" applyNumberFormat="1" applyFill="1">
      <alignment vertical="top"/>
    </xf>
    <xf numFmtId="169" fontId="23" fillId="0" borderId="0" xfId="8" applyNumberFormat="1" applyFont="1" applyFill="1">
      <alignment vertical="top"/>
    </xf>
    <xf numFmtId="169" fontId="2" fillId="0" borderId="0" xfId="9" applyNumberFormat="1" applyFill="1">
      <alignment horizontal="right" vertical="top"/>
    </xf>
    <xf numFmtId="165" fontId="8" fillId="0" borderId="0" xfId="1" applyFont="1" applyFill="1" applyAlignment="1">
      <alignment vertical="top"/>
    </xf>
    <xf numFmtId="167" fontId="8" fillId="0" borderId="0" xfId="0" applyFont="1" applyFill="1">
      <alignment vertical="top"/>
    </xf>
    <xf numFmtId="168" fontId="8" fillId="0" borderId="0" xfId="6" applyFont="1" applyFill="1">
      <alignment vertical="top"/>
    </xf>
    <xf numFmtId="0" fontId="3" fillId="0" borderId="0" xfId="7" applyNumberFormat="1" applyFill="1" applyBorder="1">
      <alignment vertical="top"/>
    </xf>
    <xf numFmtId="168" fontId="7" fillId="0" borderId="0" xfId="6" applyFont="1">
      <alignment vertical="top"/>
    </xf>
    <xf numFmtId="168" fontId="7" fillId="0" borderId="0" xfId="6" applyFont="1" applyFill="1">
      <alignment vertical="top"/>
    </xf>
    <xf numFmtId="175" fontId="2" fillId="0" borderId="0" xfId="0" applyNumberFormat="1" applyFont="1" applyFill="1">
      <alignment vertical="top"/>
    </xf>
    <xf numFmtId="165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165" fontId="19" fillId="0" borderId="0" xfId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9" fontId="6" fillId="0" borderId="0" xfId="1" applyNumberFormat="1" applyFont="1" applyFill="1" applyAlignment="1">
      <alignment vertical="top"/>
    </xf>
    <xf numFmtId="169" fontId="3" fillId="0" borderId="0" xfId="7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>
      <alignment vertical="top"/>
    </xf>
    <xf numFmtId="167" fontId="12" fillId="7" borderId="0" xfId="0" applyFont="1" applyFill="1">
      <alignment vertical="top"/>
    </xf>
    <xf numFmtId="167" fontId="7" fillId="7" borderId="0" xfId="0" applyFont="1" applyFill="1">
      <alignment vertical="top"/>
    </xf>
    <xf numFmtId="167" fontId="42" fillId="14" borderId="0" xfId="26" applyFont="1" applyFill="1" applyBorder="1">
      <alignment vertical="top"/>
    </xf>
    <xf numFmtId="167" fontId="43" fillId="14" borderId="0" xfId="26" applyFont="1" applyFill="1" applyBorder="1">
      <alignment vertical="top"/>
    </xf>
    <xf numFmtId="167" fontId="2" fillId="0" borderId="0" xfId="25" applyFont="1" applyBorder="1" applyAlignment="1">
      <alignment horizontal="center" vertical="top"/>
    </xf>
    <xf numFmtId="167" fontId="2" fillId="15" borderId="1" xfId="25" applyFont="1" applyFill="1" applyBorder="1">
      <alignment vertical="top"/>
    </xf>
    <xf numFmtId="167" fontId="29" fillId="15" borderId="2" xfId="25" applyFont="1" applyFill="1" applyBorder="1" applyAlignment="1">
      <alignment horizontal="center" vertical="top"/>
    </xf>
    <xf numFmtId="167" fontId="2" fillId="15" borderId="3" xfId="25" applyFont="1" applyFill="1" applyBorder="1">
      <alignment vertical="top"/>
    </xf>
    <xf numFmtId="167" fontId="0" fillId="0" borderId="0" xfId="0" applyAlignment="1">
      <alignment vertical="top" wrapText="1"/>
    </xf>
    <xf numFmtId="181" fontId="19" fillId="0" borderId="0" xfId="0" applyNumberFormat="1" applyFont="1">
      <alignment vertical="top"/>
    </xf>
    <xf numFmtId="167" fontId="2" fillId="0" borderId="23" xfId="25" applyFont="1" applyBorder="1">
      <alignment vertical="top"/>
    </xf>
    <xf numFmtId="167" fontId="2" fillId="0" borderId="24" xfId="25" applyFont="1" applyBorder="1">
      <alignment vertical="top"/>
    </xf>
    <xf numFmtId="167" fontId="2" fillId="0" borderId="25" xfId="25" applyFont="1" applyBorder="1">
      <alignment vertical="top"/>
    </xf>
    <xf numFmtId="167" fontId="2" fillId="0" borderId="26" xfId="25" applyFont="1" applyBorder="1" applyAlignment="1">
      <alignment horizontal="right" vertical="top"/>
    </xf>
    <xf numFmtId="167" fontId="2" fillId="0" borderId="27" xfId="25" applyFont="1" applyBorder="1">
      <alignment vertical="top"/>
    </xf>
    <xf numFmtId="167" fontId="17" fillId="0" borderId="26" xfId="25" applyFont="1" applyBorder="1" applyAlignment="1">
      <alignment horizontal="right" vertical="center"/>
    </xf>
    <xf numFmtId="167" fontId="17" fillId="0" borderId="27" xfId="25" applyFont="1" applyBorder="1" applyAlignment="1">
      <alignment vertical="center"/>
    </xf>
    <xf numFmtId="167" fontId="2" fillId="0" borderId="28" xfId="25" applyFont="1" applyBorder="1">
      <alignment vertical="top"/>
    </xf>
    <xf numFmtId="167" fontId="2" fillId="0" borderId="30" xfId="25" applyFont="1" applyBorder="1">
      <alignment vertical="top"/>
    </xf>
    <xf numFmtId="167" fontId="2" fillId="0" borderId="26" xfId="25" applyFont="1" applyBorder="1">
      <alignment vertical="top"/>
    </xf>
    <xf numFmtId="167" fontId="17" fillId="0" borderId="26" xfId="25" applyFont="1" applyBorder="1" applyAlignment="1">
      <alignment vertical="center"/>
    </xf>
    <xf numFmtId="167" fontId="2" fillId="0" borderId="29" xfId="25" applyFont="1" applyBorder="1" applyAlignment="1">
      <alignment horizontal="center" vertical="top" wrapText="1"/>
    </xf>
    <xf numFmtId="167" fontId="2" fillId="16" borderId="0" xfId="0" applyFont="1" applyFill="1" applyAlignment="1">
      <alignment horizontal="right" vertical="top"/>
    </xf>
    <xf numFmtId="167" fontId="0" fillId="0" borderId="0" xfId="0" applyFill="1" applyBorder="1">
      <alignment vertical="top"/>
    </xf>
    <xf numFmtId="167" fontId="12" fillId="0" borderId="0" xfId="0" applyFont="1" applyFill="1">
      <alignment vertical="top"/>
    </xf>
    <xf numFmtId="167" fontId="24" fillId="6" borderId="18" xfId="25" applyFont="1" applyFill="1" applyBorder="1" applyAlignment="1">
      <alignment horizontal="center" vertical="center"/>
    </xf>
    <xf numFmtId="167" fontId="46" fillId="14" borderId="0" xfId="26" applyFont="1" applyFill="1" applyBorder="1">
      <alignment vertical="top"/>
    </xf>
    <xf numFmtId="167" fontId="2" fillId="6" borderId="0" xfId="10" applyNumberFormat="1" applyFont="1" applyFill="1" applyBorder="1">
      <alignment vertical="top"/>
    </xf>
    <xf numFmtId="174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80" fontId="19" fillId="0" borderId="0" xfId="0" applyNumberFormat="1" applyFont="1">
      <alignment vertical="top"/>
    </xf>
    <xf numFmtId="176" fontId="9" fillId="6" borderId="0" xfId="18" applyFont="1" applyFill="1" applyBorder="1">
      <alignment vertical="top"/>
    </xf>
    <xf numFmtId="165" fontId="19" fillId="0" borderId="0" xfId="0" applyNumberFormat="1" applyFont="1" applyFill="1">
      <alignment vertical="top"/>
    </xf>
    <xf numFmtId="180" fontId="19" fillId="0" borderId="0" xfId="10" applyNumberFormat="1" applyFont="1">
      <alignment vertical="top"/>
    </xf>
    <xf numFmtId="180" fontId="7" fillId="0" borderId="0" xfId="10" applyNumberFormat="1" applyFont="1">
      <alignment vertical="top"/>
    </xf>
    <xf numFmtId="180" fontId="7" fillId="0" borderId="0" xfId="10" applyNumberFormat="1" applyFont="1" applyFill="1">
      <alignment vertical="top"/>
    </xf>
    <xf numFmtId="180" fontId="12" fillId="0" borderId="31" xfId="10" applyNumberFormat="1" applyFont="1" applyBorder="1">
      <alignment vertical="top"/>
    </xf>
    <xf numFmtId="180" fontId="2" fillId="0" borderId="0" xfId="10" applyNumberFormat="1" applyFont="1" applyFill="1">
      <alignment vertical="top"/>
    </xf>
    <xf numFmtId="180" fontId="2" fillId="6" borderId="0" xfId="10" applyNumberFormat="1" applyFont="1" applyFill="1" applyBorder="1">
      <alignment vertical="top"/>
    </xf>
    <xf numFmtId="167" fontId="0" fillId="0" borderId="0" xfId="0" applyBorder="1">
      <alignment vertical="top"/>
    </xf>
    <xf numFmtId="178" fontId="2" fillId="6" borderId="0" xfId="10" applyNumberFormat="1" applyFont="1" applyFill="1" applyBorder="1">
      <alignment vertical="top"/>
    </xf>
    <xf numFmtId="180" fontId="19" fillId="0" borderId="0" xfId="0" applyNumberFormat="1" applyFont="1" applyAlignment="1">
      <alignment vertical="top" wrapText="1"/>
    </xf>
    <xf numFmtId="180" fontId="39" fillId="0" borderId="32" xfId="10" applyNumberFormat="1" applyFont="1" applyBorder="1">
      <alignment vertical="top"/>
    </xf>
    <xf numFmtId="180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2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167" fontId="48" fillId="0" borderId="0" xfId="93" applyNumberFormat="1" applyFill="1" applyProtection="1">
      <alignment vertical="top"/>
    </xf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7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7" fontId="2" fillId="0" borderId="0" xfId="25" applyFont="1" applyFill="1" applyBorder="1" applyAlignment="1">
      <alignment horizontal="center" vertical="top" wrapText="1"/>
    </xf>
    <xf numFmtId="167" fontId="2" fillId="0" borderId="42" xfId="25" applyFont="1" applyBorder="1" applyAlignment="1">
      <alignment horizontal="center" vertical="top" wrapText="1"/>
    </xf>
    <xf numFmtId="167" fontId="2" fillId="0" borderId="0" xfId="25" applyFont="1" applyBorder="1" applyAlignment="1">
      <alignment horizontal="center" vertical="top" wrapText="1"/>
    </xf>
    <xf numFmtId="15" fontId="44" fillId="14" borderId="0" xfId="11" applyNumberFormat="1" applyFont="1" applyFill="1" applyAlignment="1">
      <alignment horizontal="left" vertical="top"/>
    </xf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7" fontId="2" fillId="0" borderId="0" xfId="25" applyFont="1" applyFill="1" applyBorder="1" applyAlignment="1">
      <alignment horizontal="center" vertical="top" wrapText="1"/>
    </xf>
    <xf numFmtId="167" fontId="2" fillId="0" borderId="29" xfId="25" applyFont="1" applyFill="1" applyBorder="1" applyAlignment="1">
      <alignment horizontal="center" vertical="top" wrapText="1"/>
    </xf>
    <xf numFmtId="167" fontId="2" fillId="0" borderId="42" xfId="25" applyFont="1" applyBorder="1" applyAlignment="1">
      <alignment horizontal="center" vertical="top" wrapText="1"/>
    </xf>
    <xf numFmtId="167" fontId="2" fillId="0" borderId="0" xfId="25" applyFont="1" applyBorder="1" applyAlignment="1">
      <alignment horizontal="center" vertical="top" wrapText="1"/>
    </xf>
  </cellXfs>
  <cellStyles count="104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1 4" xfId="102" xr:uid="{4D0107AC-887A-42CB-8DEC-71C2854FC16D}"/>
    <cellStyle name="Heading 2 2" xfId="44" xr:uid="{00000000-0005-0000-0000-000035000000}"/>
    <cellStyle name="Heading 2 3" xfId="103" xr:uid="{34F3C4B8-01FC-4F24-9801-31C8FD2FFE72}"/>
    <cellStyle name="Heading 3 2" xfId="45" xr:uid="{00000000-0005-0000-0000-000036000000}"/>
    <cellStyle name="Heading 4 2" xfId="46" xr:uid="{00000000-0005-0000-0000-000037000000}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20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CC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PR24Site/Data%20Tables/PR24-BP-tables-V6-Publish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.watson\Desktop\Transfer\ODI-performance-model-reporting-2020-21-Mar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PR19%20Modelling\Model%20runs\FD\Model%20Run%208%20Publishable%20Models\Financial\UUW\Financial%20model_UUW_FD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APR22SharepointSite/APR%20Data%20Tables/APR%202022-2023%20Data%20Tables/APR%20Data%20Tables%20(Excluding%20Table%203s)/2022-23-annual-performance-report-tables-excluding-tables-3A-3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PR19ReconciliationRulebook\Shared%20Documents\General\2020%20Excel%20model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Changes Log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 (tables)"/>
      <sheetName val="Validation summary"/>
      <sheetName val="Section 3 &gt;&gt;"/>
      <sheetName val="3A"/>
      <sheetName val="3B"/>
      <sheetName val="3C"/>
      <sheetName val="3D"/>
      <sheetName val="3E"/>
      <sheetName val="3F"/>
      <sheetName val="3F.1"/>
      <sheetName val="3F.2"/>
      <sheetName val="3G"/>
      <sheetName val="3H"/>
      <sheetName val="3I"/>
      <sheetName val="ODI performance model&gt;&gt;"/>
      <sheetName val="Cover (ODI model)"/>
      <sheetName val="Style Guide"/>
      <sheetName val="ToC"/>
      <sheetName val="InpCompany"/>
      <sheetName val="Company_PC_inputs"/>
      <sheetName val="Ofwat_PC_Interventions"/>
      <sheetName val="InpPerformance"/>
      <sheetName val="Performance"/>
      <sheetName val="Sharing mechanism"/>
      <sheetName val="Aggregate calculations"/>
      <sheetName val="Model outputs - PC level"/>
      <sheetName val="Model outputs - Aggregate level"/>
      <sheetName val="F_Outputs"/>
      <sheetName val="ODI data sheets&gt;&gt;"/>
      <sheetName val="Validation"/>
      <sheetName val="App1"/>
      <sheetName val="App1b"/>
      <sheetName val="PC list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Validation"/>
      <sheetName val="Changes APR22"/>
      <sheetName val="Dictionary(All 2023)"/>
      <sheetName val="Dictionary"/>
      <sheetName val="Dictionary (Tables)"/>
      <sheetName val="F_Outputs 23"/>
      <sheetName val="F_Outputs 1"/>
      <sheetName val="F_Outputs 2"/>
      <sheetName val="F_Outputs 4"/>
      <sheetName val="F_Outputs 5"/>
      <sheetName val="F_Outputs 6"/>
      <sheetName val="F_Outputs 7"/>
      <sheetName val="F_Outputs 8"/>
      <sheetName val="F_Outputs 10"/>
      <sheetName val="Cover"/>
      <sheetName val="Section 1 &gt;&gt;"/>
      <sheetName val="1A"/>
      <sheetName val="1B"/>
      <sheetName val="1C"/>
      <sheetName val="1D"/>
      <sheetName val="1E"/>
      <sheetName val="1F"/>
      <sheetName val="Section 2 &gt;&gt; 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2L"/>
      <sheetName val="2M"/>
      <sheetName val="2N"/>
      <sheetName val="2O"/>
      <sheetName val="Section 4 &gt;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4V"/>
      <sheetName val="4W"/>
      <sheetName val="Section 5 &gt;&gt;"/>
      <sheetName val="5A"/>
      <sheetName val="5B"/>
      <sheetName val="Section 6 &gt;&gt;"/>
      <sheetName val="6A"/>
      <sheetName val="6B"/>
      <sheetName val="6C"/>
      <sheetName val="6D"/>
      <sheetName val="6F"/>
      <sheetName val="Section 7 &gt;&gt;"/>
      <sheetName val="7A"/>
      <sheetName val="7B"/>
      <sheetName val="7C"/>
      <sheetName val="7D"/>
      <sheetName val="7E"/>
      <sheetName val="7F"/>
      <sheetName val="Section 8 &gt;&gt;"/>
      <sheetName val="8A"/>
      <sheetName val="8B"/>
      <sheetName val="8C"/>
      <sheetName val="8D"/>
      <sheetName val="Section 9 &gt;&gt;"/>
      <sheetName val="9A"/>
      <sheetName val="Section 10 &gt;&gt;"/>
      <sheetName val="10A"/>
      <sheetName val="10B"/>
      <sheetName val="10C"/>
      <sheetName val="10D"/>
      <sheetName val="10E"/>
      <sheetName val="Section 11 &gt;&gt;"/>
      <sheetName val="11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zoomScaleNormal="100" workbookViewId="0"/>
  </sheetViews>
  <sheetFormatPr defaultColWidth="0" defaultRowHeight="13.5" customHeight="1" zeroHeight="1"/>
  <cols>
    <col min="1" max="1" width="9" style="276" customWidth="1"/>
    <col min="2" max="2" width="26.375" style="276" customWidth="1"/>
    <col min="3" max="3" width="17.5" style="276" customWidth="1"/>
    <col min="4" max="4" width="23.5" style="276" customWidth="1"/>
    <col min="5" max="5" width="63.87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375" style="276" customWidth="1"/>
    <col min="10" max="13" width="0" style="276" hidden="1" customWidth="1"/>
    <col min="14" max="16384" width="9" style="276" hidden="1"/>
  </cols>
  <sheetData>
    <row r="1" spans="1:9" s="274" customFormat="1" ht="28.9" thickBot="1">
      <c r="A1" s="272" t="e">
        <f ca="1" xml:space="preserve"> RIGHT(CELL("filename", $A$1), LEN(CELL("filename", $A$1)) - SEARCH("]", CELL("filename", $A$1)))</f>
        <v>#VALUE!</v>
      </c>
      <c r="B1" s="272"/>
      <c r="C1" s="273"/>
      <c r="D1" s="272"/>
      <c r="E1" s="272"/>
      <c r="F1" s="272"/>
      <c r="G1" s="272"/>
      <c r="H1" s="273"/>
      <c r="I1" s="273"/>
    </row>
    <row r="2" spans="1:9" ht="16.899999999999999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6.149999999999999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6.149999999999999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6.149999999999999">
      <c r="A5" s="275"/>
      <c r="B5" s="277" t="s">
        <v>3</v>
      </c>
      <c r="C5" s="277" t="s">
        <v>4</v>
      </c>
      <c r="D5" s="275"/>
      <c r="E5" s="275"/>
      <c r="F5" s="275"/>
      <c r="G5" s="275"/>
      <c r="H5" s="275"/>
      <c r="I5" s="275"/>
    </row>
    <row r="6" spans="1:9" ht="16.149999999999999">
      <c r="A6" s="275"/>
      <c r="B6" s="277" t="s">
        <v>5</v>
      </c>
      <c r="C6" s="299">
        <v>44167</v>
      </c>
      <c r="D6" s="275"/>
      <c r="E6" s="275"/>
      <c r="F6" s="275"/>
      <c r="G6" s="275"/>
      <c r="H6" s="275"/>
      <c r="I6" s="275"/>
    </row>
    <row r="7" spans="1:9" ht="16.149999999999999">
      <c r="A7" s="275"/>
      <c r="B7" s="277" t="s">
        <v>6</v>
      </c>
      <c r="C7" s="277" t="s">
        <v>7</v>
      </c>
      <c r="D7" s="275"/>
      <c r="E7" s="275"/>
      <c r="F7" s="275"/>
      <c r="G7" s="275"/>
      <c r="H7" s="275"/>
      <c r="I7" s="275"/>
    </row>
    <row r="8" spans="1:9" ht="16.149999999999999">
      <c r="A8" s="275"/>
      <c r="B8" s="277" t="s">
        <v>8</v>
      </c>
      <c r="C8" s="277" t="s">
        <v>9</v>
      </c>
      <c r="D8" s="275"/>
      <c r="E8" s="275"/>
      <c r="F8" s="275"/>
      <c r="G8" s="275"/>
      <c r="H8" s="275"/>
      <c r="I8" s="275"/>
    </row>
    <row r="9" spans="1:9" ht="16.149999999999999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4.45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3.9">
      <c r="A11" s="279"/>
      <c r="B11" s="279" t="s">
        <v>10</v>
      </c>
      <c r="C11" s="279" t="s">
        <v>11</v>
      </c>
      <c r="D11" s="279"/>
      <c r="E11" s="279"/>
      <c r="F11" s="279"/>
      <c r="G11" s="279"/>
      <c r="H11" s="279"/>
      <c r="I11" s="279"/>
    </row>
    <row r="12" spans="1:9" ht="13.9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3.9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3.9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3.9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3.9">
      <c r="A16" s="279"/>
      <c r="B16" s="279"/>
      <c r="C16" s="279"/>
      <c r="D16" s="279"/>
      <c r="E16" s="279"/>
      <c r="F16" s="279"/>
      <c r="G16" s="279"/>
      <c r="H16" s="279"/>
      <c r="I16" s="279"/>
    </row>
    <row r="17" spans="1:9" ht="13.9">
      <c r="A17" s="279"/>
      <c r="B17" s="279" t="s">
        <v>12</v>
      </c>
      <c r="C17" s="279" t="s">
        <v>13</v>
      </c>
      <c r="D17" s="279"/>
      <c r="E17" s="279"/>
      <c r="F17" s="279"/>
      <c r="G17" s="279"/>
      <c r="H17" s="279"/>
      <c r="I17" s="279"/>
    </row>
    <row r="18" spans="1:9" ht="13.9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6.149999999999999">
      <c r="A19" s="279"/>
      <c r="B19" s="279" t="s">
        <v>14</v>
      </c>
      <c r="C19" s="279" t="s">
        <v>13</v>
      </c>
      <c r="D19" s="281"/>
      <c r="E19" s="281"/>
      <c r="F19" s="281"/>
      <c r="G19" s="279"/>
      <c r="H19" s="279"/>
      <c r="I19" s="279"/>
    </row>
    <row r="20" spans="1:9" ht="16.149999999999999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3.9">
      <c r="A21" s="279"/>
      <c r="B21" s="279"/>
      <c r="C21" s="282" t="s">
        <v>15</v>
      </c>
      <c r="D21" s="283"/>
      <c r="E21" s="284" t="s">
        <v>16</v>
      </c>
      <c r="F21" s="285" t="s">
        <v>17</v>
      </c>
      <c r="G21" s="279"/>
      <c r="H21" s="279"/>
      <c r="I21" s="279"/>
    </row>
    <row r="22" spans="1:9" ht="13.9">
      <c r="A22" s="279"/>
      <c r="B22" s="279"/>
      <c r="C22" s="300"/>
      <c r="D22" s="301"/>
      <c r="E22" s="286"/>
      <c r="F22" s="287"/>
      <c r="G22" s="279"/>
      <c r="H22" s="279"/>
      <c r="I22" s="279"/>
    </row>
    <row r="23" spans="1:9" ht="13.9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3.9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6.149999999999999">
      <c r="B25" s="279" t="s">
        <v>18</v>
      </c>
      <c r="C25" s="288" t="s">
        <v>19</v>
      </c>
      <c r="D25" s="281"/>
      <c r="E25" s="281"/>
      <c r="F25" s="281"/>
    </row>
    <row r="26" spans="1:9" ht="16.149999999999999">
      <c r="B26" s="289"/>
      <c r="C26" s="281"/>
      <c r="D26" s="281"/>
      <c r="E26" s="281"/>
      <c r="F26" s="281"/>
    </row>
    <row r="27" spans="1:9" ht="16.149999999999999">
      <c r="B27" s="289"/>
      <c r="C27" s="282" t="s">
        <v>20</v>
      </c>
      <c r="D27" s="284" t="s">
        <v>21</v>
      </c>
      <c r="E27" s="284" t="s">
        <v>22</v>
      </c>
      <c r="F27" s="285" t="s">
        <v>23</v>
      </c>
    </row>
    <row r="28" spans="1:9" ht="16.149999999999999">
      <c r="B28" s="289"/>
      <c r="C28" s="302" t="s">
        <v>24</v>
      </c>
      <c r="D28" s="302" t="s">
        <v>25</v>
      </c>
      <c r="E28" s="302" t="s">
        <v>26</v>
      </c>
      <c r="F28" s="290"/>
    </row>
    <row r="29" spans="1:9" ht="16.149999999999999">
      <c r="B29" s="289"/>
      <c r="C29" s="303"/>
      <c r="D29" s="303"/>
      <c r="E29" s="303"/>
      <c r="F29" s="291"/>
    </row>
    <row r="30" spans="1:9" ht="16.149999999999999">
      <c r="B30" s="289"/>
      <c r="C30" s="303"/>
      <c r="D30" s="303"/>
      <c r="E30" s="303"/>
      <c r="F30" s="291"/>
    </row>
    <row r="31" spans="1:9" ht="16.149999999999999">
      <c r="B31" s="289"/>
      <c r="C31" s="304"/>
      <c r="D31" s="304"/>
      <c r="E31" s="304"/>
      <c r="F31" s="292"/>
    </row>
    <row r="32" spans="1:9" ht="13.9"/>
    <row r="33" spans="1:9" ht="13.9"/>
    <row r="34" spans="1:9" ht="13.9"/>
    <row r="35" spans="1:9" ht="13.9"/>
    <row r="36" spans="1:9" ht="13.9">
      <c r="A36" s="293" t="s">
        <v>27</v>
      </c>
      <c r="B36" s="293"/>
      <c r="C36" s="293"/>
      <c r="D36" s="294"/>
      <c r="E36" s="295"/>
      <c r="F36" s="295"/>
      <c r="G36" s="295"/>
      <c r="H36" s="295"/>
      <c r="I36" s="295"/>
    </row>
    <row r="37" spans="1:9" ht="13.9"/>
    <row r="38" spans="1:9" ht="13.9"/>
    <row r="39" spans="1:9" ht="13.9"/>
    <row r="40" spans="1:9" ht="13.9" hidden="1"/>
    <row r="41" spans="1:9" ht="13.9" hidden="1"/>
    <row r="42" spans="1:9" ht="13.9" hidden="1"/>
    <row r="43" spans="1:9" ht="13.9" hidden="1"/>
    <row r="44" spans="1:9" ht="13.9" hidden="1"/>
    <row r="45" spans="1:9" ht="13.9" hidden="1"/>
    <row r="46" spans="1:9" ht="13.9" hidden="1"/>
    <row r="47" spans="1:9" ht="13.9" hidden="1"/>
    <row r="48" spans="1:9" ht="13.9" hidden="1"/>
    <row r="49" ht="13.9" hidden="1"/>
    <row r="50" ht="13.9" hidden="1"/>
    <row r="51" ht="13.9" hidden="1"/>
    <row r="52" ht="13.9" hidden="1"/>
    <row r="53" ht="13.9" hidden="1"/>
    <row r="54" ht="13.9" hidden="1"/>
    <row r="55" ht="13.9" hidden="1"/>
    <row r="56" ht="13.9" hidden="1"/>
    <row r="57" ht="13.9" hidden="1"/>
    <row r="58" ht="13.9" hidden="1"/>
    <row r="59" ht="13.9" hidden="1"/>
    <row r="60" ht="13.9" hidden="1"/>
    <row r="61" ht="13.9" hidden="1"/>
    <row r="62" ht="13.9" hidden="1"/>
    <row r="63" ht="13.9" hidden="1"/>
    <row r="64" ht="13.9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19" activePane="bottomLeft" state="frozen"/>
      <selection pane="bottomLeft"/>
    </sheetView>
  </sheetViews>
  <sheetFormatPr defaultColWidth="0" defaultRowHeight="13.15" zeroHeight="1"/>
  <cols>
    <col min="1" max="1" width="1.125" style="96" customWidth="1"/>
    <col min="2" max="4" width="1.125" style="64" customWidth="1"/>
    <col min="5" max="5" width="2.375" style="64" customWidth="1"/>
    <col min="6" max="6" width="4.125" style="64" customWidth="1"/>
    <col min="7" max="7" width="2.375" style="64" customWidth="1"/>
    <col min="8" max="8" width="32.875" style="124" customWidth="1"/>
    <col min="9" max="9" width="2.375" style="64" customWidth="1"/>
    <col min="10" max="10" width="4.125" style="64" customWidth="1"/>
    <col min="11" max="12" width="2.375" style="64" customWidth="1"/>
    <col min="13" max="13" width="27.625" style="64" customWidth="1"/>
    <col min="14" max="15" width="2.375" style="64" customWidth="1"/>
    <col min="16" max="16" width="4.125" style="64" customWidth="1"/>
    <col min="17" max="18" width="2.375" style="64" customWidth="1"/>
    <col min="19" max="19" width="27.625" style="64" customWidth="1"/>
    <col min="20" max="21" width="2.375" style="64" customWidth="1"/>
    <col min="22" max="22" width="5.125" style="64" customWidth="1"/>
    <col min="23" max="24" width="2.375" style="64" customWidth="1"/>
    <col min="25" max="25" width="27.625" style="64" customWidth="1"/>
    <col min="26" max="29" width="2.375" style="64" customWidth="1"/>
    <col min="30" max="16384" width="8.125" style="64" hidden="1"/>
  </cols>
  <sheetData>
    <row r="1" spans="1:29" ht="28.15">
      <c r="A1" s="254" t="e">
        <f ca="1" xml:space="preserve"> RIGHT(CELL("filename", $A$1), LEN(CELL("filename", $A$1)) - SEARCH("]", CELL("filename", $A$1)))</f>
        <v>#VALUE!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28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6">
      <c r="A5" s="68"/>
      <c r="B5" s="69"/>
      <c r="C5" s="69"/>
      <c r="D5" s="69"/>
      <c r="E5" s="69"/>
      <c r="F5" s="70" t="s">
        <v>29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9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30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31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9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6">
      <c r="A13" s="68"/>
      <c r="B13" s="69"/>
      <c r="C13" s="69"/>
      <c r="D13" s="69"/>
      <c r="E13" s="69"/>
      <c r="F13" s="86" t="s">
        <v>32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9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33</v>
      </c>
      <c r="I19" s="77"/>
      <c r="J19" s="77"/>
      <c r="K19" s="77"/>
      <c r="L19" s="77"/>
      <c r="M19" s="234" t="s">
        <v>34</v>
      </c>
      <c r="N19" s="77"/>
      <c r="O19" s="77"/>
      <c r="P19" s="77"/>
      <c r="Q19" s="77"/>
      <c r="R19" s="77"/>
      <c r="S19" s="234" t="s">
        <v>35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9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4.45">
      <c r="A25" s="74"/>
      <c r="B25" s="75"/>
      <c r="C25" s="75"/>
      <c r="D25" s="75"/>
      <c r="E25" s="75"/>
      <c r="F25" s="93" t="s">
        <v>36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37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37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38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39</v>
      </c>
      <c r="I32" s="97"/>
      <c r="J32" s="97"/>
      <c r="K32" s="97"/>
      <c r="L32" s="97"/>
      <c r="M32" s="97" t="s">
        <v>40</v>
      </c>
      <c r="N32" s="97"/>
      <c r="O32" s="97"/>
      <c r="P32" s="97"/>
      <c r="Q32" s="97"/>
      <c r="R32" s="97"/>
      <c r="S32" s="97" t="s">
        <v>41</v>
      </c>
      <c r="T32" s="97"/>
      <c r="U32" s="97"/>
      <c r="Y32" s="97" t="s">
        <v>42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9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6.149999999999999" thickBot="1">
      <c r="F35" s="102"/>
      <c r="G35" s="241"/>
      <c r="H35" s="253" t="e">
        <f ca="1">InpCol!A1</f>
        <v>#VALUE!</v>
      </c>
      <c r="I35" s="242"/>
      <c r="J35" s="109"/>
      <c r="K35" s="110"/>
      <c r="L35" s="111"/>
      <c r="M35" s="112" t="e">
        <f ca="1">Time!A1</f>
        <v>#VALUE!</v>
      </c>
      <c r="N35" s="106"/>
      <c r="O35" s="108"/>
      <c r="P35" s="106"/>
      <c r="R35" s="113"/>
      <c r="S35" s="114" t="e">
        <f ca="1">Outputs!A1</f>
        <v>#VALUE!</v>
      </c>
      <c r="T35" s="115"/>
      <c r="U35" s="79"/>
      <c r="W35" s="106"/>
      <c r="X35" s="248"/>
      <c r="Y35" s="112" t="e">
        <f ca="1" xml:space="preserve"> 'Map &amp; Key'!$A$1</f>
        <v>#VALUE!</v>
      </c>
      <c r="Z35" s="244"/>
      <c r="AA35" s="106"/>
    </row>
    <row r="36" spans="1:27" ht="56.65" customHeight="1" thickBot="1">
      <c r="A36" s="116"/>
      <c r="B36" s="116"/>
      <c r="C36" s="116"/>
      <c r="D36" s="116"/>
      <c r="E36" s="116"/>
      <c r="F36" s="117"/>
      <c r="G36" s="243"/>
      <c r="H36" s="296" t="s">
        <v>43</v>
      </c>
      <c r="I36" s="244"/>
      <c r="J36" s="109"/>
      <c r="K36" s="113"/>
      <c r="L36" s="118"/>
      <c r="M36" s="298" t="s">
        <v>44</v>
      </c>
      <c r="N36" s="119"/>
      <c r="O36" s="115"/>
      <c r="P36" s="119"/>
      <c r="R36" s="110"/>
      <c r="S36" s="296" t="s">
        <v>45</v>
      </c>
      <c r="T36" s="108"/>
      <c r="U36" s="79"/>
      <c r="V36" s="116"/>
      <c r="W36" s="119"/>
      <c r="X36" s="247"/>
      <c r="Y36" s="298" t="s">
        <v>46</v>
      </c>
      <c r="Z36" s="242"/>
      <c r="AA36" s="119"/>
    </row>
    <row r="37" spans="1:27" ht="16.899999999999999" customHeight="1" thickBot="1">
      <c r="F37" s="102"/>
      <c r="G37" s="241"/>
      <c r="H37" s="253" t="e">
        <f ca="1">InpRows!A1</f>
        <v>#VALUE!</v>
      </c>
      <c r="I37" s="242"/>
      <c r="J37" s="109"/>
      <c r="K37" s="110"/>
      <c r="L37" s="111"/>
      <c r="M37" s="112" t="e">
        <f ca="1" xml:space="preserve"> Water!A1</f>
        <v>#VALUE!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899999999999999" customHeight="1">
      <c r="F38" s="102"/>
      <c r="G38" s="241"/>
      <c r="H38" s="305" t="s">
        <v>47</v>
      </c>
      <c r="I38" s="242"/>
      <c r="J38" s="109"/>
      <c r="K38" s="110"/>
      <c r="L38" s="111"/>
      <c r="M38" s="307" t="s">
        <v>48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3.9">
      <c r="A39" s="116"/>
      <c r="B39" s="116"/>
      <c r="C39" s="116"/>
      <c r="D39" s="116"/>
      <c r="E39" s="116"/>
      <c r="F39" s="117"/>
      <c r="G39" s="245"/>
      <c r="H39" s="306"/>
      <c r="I39" s="246"/>
      <c r="J39" s="109"/>
      <c r="K39" s="113"/>
      <c r="L39" s="118"/>
      <c r="M39" s="308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4.45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6.45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297" t="s">
        <v>49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29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29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50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51</v>
      </c>
      <c r="J52" s="64" t="s">
        <v>52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53</v>
      </c>
      <c r="J54" s="64" t="s">
        <v>54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55</v>
      </c>
      <c r="J56" s="64" t="s">
        <v>56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57</v>
      </c>
      <c r="J58" s="64" t="s">
        <v>58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59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60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61</v>
      </c>
      <c r="J64" s="106" t="s">
        <v>62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63</v>
      </c>
      <c r="J66" s="106" t="s">
        <v>64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65</v>
      </c>
      <c r="J68" s="77" t="s">
        <v>66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67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68</v>
      </c>
      <c r="J71" s="106" t="s">
        <v>30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69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70</v>
      </c>
      <c r="J75" s="106" t="s">
        <v>71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72</v>
      </c>
      <c r="J77" s="106" t="s">
        <v>73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74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75</v>
      </c>
      <c r="J81" s="106" t="s">
        <v>76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77</v>
      </c>
      <c r="J83" s="106" t="s">
        <v>78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79</v>
      </c>
      <c r="J85" s="106" t="s">
        <v>80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81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82</v>
      </c>
      <c r="I90" s="75" t="s">
        <v>83</v>
      </c>
    </row>
    <row r="91" spans="1:29">
      <c r="B91" s="74"/>
      <c r="C91" s="147"/>
      <c r="D91" s="133"/>
      <c r="H91" s="64" t="s">
        <v>84</v>
      </c>
      <c r="I91" s="64" t="s">
        <v>85</v>
      </c>
    </row>
    <row r="92" spans="1:29" customFormat="1" ht="13.9">
      <c r="B92" s="64"/>
      <c r="C92" s="64"/>
      <c r="D92" s="64"/>
      <c r="E92" s="64"/>
      <c r="F92" s="64"/>
      <c r="G92" s="64"/>
      <c r="H92" t="s">
        <v>86</v>
      </c>
      <c r="I92" s="24" t="s">
        <v>87</v>
      </c>
    </row>
    <row r="93" spans="1:29" customFormat="1" ht="13.9">
      <c r="B93" s="64"/>
      <c r="C93" s="64"/>
      <c r="D93" s="64"/>
      <c r="E93" s="64"/>
      <c r="F93" s="64"/>
      <c r="G93" s="64"/>
      <c r="H93" t="s">
        <v>88</v>
      </c>
      <c r="I93" s="24" t="s">
        <v>89</v>
      </c>
    </row>
    <row r="94" spans="1:29" customFormat="1" ht="13.9">
      <c r="B94" s="64"/>
      <c r="C94" s="64"/>
      <c r="D94" s="64"/>
      <c r="E94" s="64"/>
      <c r="F94" s="64"/>
      <c r="G94" s="64"/>
      <c r="H94" s="64" t="s">
        <v>90</v>
      </c>
      <c r="I94" s="24" t="s">
        <v>91</v>
      </c>
    </row>
    <row r="95" spans="1:29">
      <c r="B95" s="74"/>
      <c r="C95" s="147"/>
      <c r="D95" s="133"/>
      <c r="H95" s="64" t="s">
        <v>92</v>
      </c>
      <c r="I95" s="64" t="s">
        <v>93</v>
      </c>
    </row>
    <row r="96" spans="1:29">
      <c r="B96" s="74"/>
      <c r="C96" s="147"/>
      <c r="D96" s="133"/>
      <c r="H96" s="64" t="s">
        <v>94</v>
      </c>
      <c r="I96" s="75" t="s">
        <v>95</v>
      </c>
    </row>
    <row r="97" spans="1:9">
      <c r="B97" s="74"/>
      <c r="C97" s="147"/>
      <c r="D97" s="133"/>
      <c r="H97" s="64" t="s">
        <v>96</v>
      </c>
      <c r="I97" s="75" t="s">
        <v>97</v>
      </c>
    </row>
    <row r="98" spans="1:9">
      <c r="B98" s="74"/>
      <c r="C98" s="147"/>
      <c r="D98" s="133"/>
      <c r="H98" s="64" t="s">
        <v>98</v>
      </c>
      <c r="I98" s="75" t="s">
        <v>99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100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9" priority="1" stopIfTrue="1" operator="equal">
      <formula>"FEED"</formula>
    </cfRule>
    <cfRule type="cellIs" dxfId="18" priority="2" stopIfTrue="1" operator="equal">
      <formula>"EPC"</formula>
    </cfRule>
    <cfRule type="cellIs" dxfId="17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tabSelected="1" zoomScaleNormal="100" workbookViewId="0">
      <selection activeCell="F34" sqref="F34"/>
    </sheetView>
  </sheetViews>
  <sheetFormatPr defaultColWidth="0" defaultRowHeight="13.9" zeroHeight="1"/>
  <cols>
    <col min="1" max="4" width="1.125" customWidth="1"/>
    <col min="5" max="5" width="50.5" customWidth="1"/>
    <col min="6" max="6" width="13" bestFit="1" customWidth="1"/>
    <col min="7" max="7" width="12.625" customWidth="1"/>
    <col min="8" max="16" width="0" hidden="1" customWidth="1"/>
    <col min="17" max="16382" width="8.625" hidden="1"/>
    <col min="16383" max="16383" width="8.625" hidden="1" customWidth="1"/>
    <col min="16384" max="16384" width="25.125" hidden="1"/>
  </cols>
  <sheetData>
    <row r="1" spans="1:7" s="230" customFormat="1" ht="28.15">
      <c r="A1" s="230" t="e">
        <f ca="1" xml:space="preserve"> RIGHT(CELL("filename", A1), LEN(CELL("filename", A1)) - SEARCH("]", CELL("filename", A1)))</f>
        <v>#VALUE!</v>
      </c>
    </row>
    <row r="2" spans="1:7"/>
    <row r="3" spans="1:7"/>
    <row r="4" spans="1:7"/>
    <row r="5" spans="1:7">
      <c r="F5" s="14" t="s">
        <v>101</v>
      </c>
      <c r="G5" s="15" t="s">
        <v>102</v>
      </c>
    </row>
    <row r="6" spans="1:7" s="10" customFormat="1" ht="13.15">
      <c r="A6" s="17"/>
      <c r="B6" s="18"/>
      <c r="C6" s="18"/>
      <c r="D6" s="2"/>
      <c r="E6" s="19" t="s">
        <v>103</v>
      </c>
    </row>
    <row r="7" spans="1:7" s="10" customFormat="1" ht="13.15">
      <c r="A7" s="61"/>
      <c r="B7" s="1"/>
      <c r="C7" s="1"/>
      <c r="D7" s="62"/>
      <c r="E7" s="7"/>
      <c r="F7" s="34"/>
      <c r="G7" s="34"/>
    </row>
    <row r="8" spans="1:7" s="10" customFormat="1" ht="13.15">
      <c r="A8" s="61" t="s">
        <v>104</v>
      </c>
      <c r="B8" s="34"/>
      <c r="C8" s="1"/>
      <c r="D8" s="62"/>
      <c r="E8" s="7"/>
      <c r="F8" s="34"/>
      <c r="G8" s="34"/>
    </row>
    <row r="9" spans="1:7" s="10" customFormat="1" ht="13.15">
      <c r="A9" s="61"/>
      <c r="B9" s="34"/>
      <c r="C9" s="1"/>
      <c r="D9" s="62"/>
      <c r="E9" s="7"/>
      <c r="F9" s="34"/>
      <c r="G9" s="34"/>
    </row>
    <row r="10" spans="1:7" s="34" customFormat="1" ht="13.15">
      <c r="B10" s="1"/>
      <c r="C10" s="1"/>
      <c r="D10" s="62"/>
      <c r="E10" s="7" t="s">
        <v>105</v>
      </c>
      <c r="F10" s="255" t="s">
        <v>106</v>
      </c>
    </row>
    <row r="11" spans="1:7" s="4" customFormat="1" ht="13.15">
      <c r="B11" s="1"/>
      <c r="C11" s="1"/>
      <c r="D11" s="20"/>
      <c r="E11" s="4" t="s">
        <v>107</v>
      </c>
      <c r="F11" s="255" t="s">
        <v>96</v>
      </c>
    </row>
    <row r="12" spans="1:7" s="4" customFormat="1" ht="13.15">
      <c r="A12" s="16"/>
      <c r="B12" s="1"/>
      <c r="C12" s="1"/>
      <c r="D12" s="20"/>
      <c r="E12" s="6"/>
    </row>
    <row r="13" spans="1:7" s="23" customFormat="1">
      <c r="A13" s="61" t="s">
        <v>108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109</v>
      </c>
      <c r="F15" s="256">
        <v>42461</v>
      </c>
      <c r="G15" s="8" t="s">
        <v>110</v>
      </c>
    </row>
    <row r="16" spans="1:7">
      <c r="E16" s="24"/>
      <c r="F16" s="24"/>
      <c r="G16" s="24"/>
    </row>
    <row r="17" spans="1:7">
      <c r="E17" s="24" t="s">
        <v>111</v>
      </c>
      <c r="F17" s="256">
        <v>43921</v>
      </c>
      <c r="G17" s="8" t="s">
        <v>110</v>
      </c>
    </row>
    <row r="18" spans="1:7" s="13" customFormat="1">
      <c r="E18" s="26"/>
      <c r="F18" s="9"/>
      <c r="G18" s="9"/>
    </row>
    <row r="19" spans="1:7">
      <c r="E19" s="24" t="s">
        <v>112</v>
      </c>
      <c r="F19" s="256">
        <v>43921</v>
      </c>
      <c r="G19" s="8" t="s">
        <v>110</v>
      </c>
    </row>
    <row r="20" spans="1:7">
      <c r="E20" s="24" t="s">
        <v>113</v>
      </c>
      <c r="F20" s="255">
        <v>5</v>
      </c>
      <c r="G20" s="25" t="s">
        <v>114</v>
      </c>
    </row>
    <row r="21" spans="1:7">
      <c r="E21" s="24" t="s">
        <v>115</v>
      </c>
      <c r="F21" s="256">
        <f>DATE(YEAR(F19)+F20,MONTH(F19),DAY(F19))</f>
        <v>45747</v>
      </c>
      <c r="G21" s="9" t="s">
        <v>110</v>
      </c>
    </row>
    <row r="22" spans="1:7"/>
    <row r="23" spans="1:7">
      <c r="E23" s="6" t="s">
        <v>116</v>
      </c>
      <c r="F23" s="257">
        <v>2017</v>
      </c>
      <c r="G23" s="4" t="s">
        <v>117</v>
      </c>
    </row>
    <row r="24" spans="1:7">
      <c r="E24" s="6" t="s">
        <v>118</v>
      </c>
      <c r="F24" s="255">
        <v>3</v>
      </c>
      <c r="G24" s="4" t="s">
        <v>119</v>
      </c>
    </row>
    <row r="25" spans="1:7"/>
    <row r="26" spans="1:7" s="13" customFormat="1">
      <c r="A26" s="252" t="s">
        <v>120</v>
      </c>
    </row>
    <row r="27" spans="1:7" s="13" customFormat="1"/>
    <row r="28" spans="1:7" s="13" customFormat="1">
      <c r="E28" s="26" t="s">
        <v>121</v>
      </c>
      <c r="F28" s="259">
        <v>3.1199999999999999E-2</v>
      </c>
      <c r="G28" s="26" t="s">
        <v>122</v>
      </c>
    </row>
    <row r="29" spans="1:7" s="13" customFormat="1"/>
    <row r="30" spans="1:7">
      <c r="A30" s="29" t="s">
        <v>123</v>
      </c>
      <c r="E30" s="31"/>
      <c r="G30" s="24"/>
    </row>
    <row r="31" spans="1:7">
      <c r="E31" s="31"/>
      <c r="G31" s="24"/>
    </row>
    <row r="32" spans="1:7">
      <c r="E32" s="31" t="s">
        <v>124</v>
      </c>
      <c r="F32" s="255">
        <v>1000000</v>
      </c>
      <c r="G32" s="24" t="s">
        <v>82</v>
      </c>
    </row>
    <row r="33" spans="1:1"/>
    <row r="34" spans="1:1" s="229" customFormat="1" ht="13.15">
      <c r="A34" s="228" t="s">
        <v>125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defaultGridColor="0" colorId="22" zoomScaleNormal="100" workbookViewId="0">
      <pane xSplit="9" ySplit="6" topLeftCell="M13" activePane="bottomRight" state="frozen"/>
      <selection pane="bottomRight" activeCell="N25" sqref="N25"/>
      <selection pane="bottomLeft"/>
      <selection pane="topRight"/>
    </sheetView>
  </sheetViews>
  <sheetFormatPr defaultColWidth="0" defaultRowHeight="13.9" zeroHeight="1"/>
  <cols>
    <col min="1" max="4" width="1.125" customWidth="1"/>
    <col min="5" max="5" width="66.5" bestFit="1" customWidth="1"/>
    <col min="6" max="6" width="13.375" customWidth="1"/>
    <col min="7" max="7" width="10.375" customWidth="1"/>
    <col min="8" max="8" width="8.625" customWidth="1"/>
    <col min="9" max="9" width="2.625" customWidth="1"/>
    <col min="10" max="10" width="11.125" customWidth="1"/>
    <col min="11" max="16" width="11.125" bestFit="1" customWidth="1"/>
    <col min="17" max="18" width="12.625" style="13" bestFit="1" customWidth="1"/>
    <col min="19" max="19" width="12.625" style="13" customWidth="1"/>
    <col min="20" max="20" width="9.125" style="13" hidden="1"/>
    <col min="21" max="21" width="22.625" style="13" hidden="1"/>
    <col min="22" max="16380" width="8.875" style="13" hidden="1"/>
    <col min="16381" max="16381" width="9.375" style="13" hidden="1"/>
    <col min="16382" max="16382" width="14.375" style="13" hidden="1"/>
    <col min="16383" max="16383" width="11.625" style="13" hidden="1"/>
    <col min="16384" max="16384" width="6.5" style="13" hidden="1" customWidth="1"/>
  </cols>
  <sheetData>
    <row r="1" spans="1:25" ht="28.15">
      <c r="A1" s="230" t="e">
        <f ca="1" xml:space="preserve"> RIGHT(CELL("filename", A1), LEN(CELL("filename", A1)) - SEARCH("]", CELL("filename", A1)))</f>
        <v>#VALUE!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101</v>
      </c>
      <c r="G6" s="11" t="s">
        <v>102</v>
      </c>
      <c r="H6" s="11" t="s">
        <v>126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>
      <c r="A8" s="37" t="s">
        <v>127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>
      <c r="A9" s="29"/>
      <c r="B9"/>
      <c r="C9"/>
      <c r="D9"/>
      <c r="F9" s="11"/>
      <c r="G9" s="11"/>
      <c r="H9" s="11"/>
    </row>
    <row r="10" spans="1:25">
      <c r="E10" s="24" t="s">
        <v>128</v>
      </c>
      <c r="G10" s="26" t="s">
        <v>83</v>
      </c>
      <c r="H10" s="24">
        <f xml:space="preserve"> SUM( N10:R10 )</f>
        <v>55854</v>
      </c>
      <c r="N10" s="266">
        <v>10832</v>
      </c>
      <c r="O10" s="266">
        <v>9970</v>
      </c>
      <c r="P10" s="266">
        <v>11986</v>
      </c>
      <c r="Q10" s="266">
        <v>11545</v>
      </c>
      <c r="R10" s="266">
        <v>11521</v>
      </c>
    </row>
    <row r="11" spans="1:25" customFormat="1">
      <c r="N11" s="267"/>
      <c r="O11" s="267"/>
      <c r="P11" s="267"/>
      <c r="Q11" s="267"/>
      <c r="R11" s="267"/>
    </row>
    <row r="12" spans="1:25">
      <c r="E12" s="24" t="s">
        <v>129</v>
      </c>
      <c r="G12" s="26" t="s">
        <v>83</v>
      </c>
      <c r="H12" s="49">
        <f xml:space="preserve"> SUM( N12:R12 )</f>
        <v>73837.238799999992</v>
      </c>
      <c r="N12" s="266">
        <v>10661</v>
      </c>
      <c r="O12" s="266">
        <v>14066</v>
      </c>
      <c r="P12" s="266">
        <v>16046.999999999998</v>
      </c>
      <c r="Q12" s="266">
        <v>16367.939999999999</v>
      </c>
      <c r="R12" s="266">
        <v>16695.298799999997</v>
      </c>
    </row>
    <row r="13" spans="1:25">
      <c r="N13" s="267"/>
      <c r="O13" s="267"/>
      <c r="P13" s="267"/>
      <c r="Q13" s="251"/>
      <c r="R13" s="251"/>
    </row>
    <row r="14" spans="1:25">
      <c r="E14" s="24" t="s">
        <v>130</v>
      </c>
      <c r="G14" s="24" t="s">
        <v>131</v>
      </c>
      <c r="H14" s="48"/>
      <c r="N14" s="268">
        <v>454</v>
      </c>
      <c r="O14" s="268">
        <v>503.7</v>
      </c>
      <c r="P14" s="268">
        <v>505.7</v>
      </c>
      <c r="Q14" s="268">
        <v>484.2</v>
      </c>
      <c r="R14" s="268">
        <v>487.8</v>
      </c>
    </row>
    <row r="15" spans="1:25">
      <c r="B15" s="29"/>
      <c r="J15" s="30"/>
      <c r="K15" s="32"/>
      <c r="N15" s="267"/>
      <c r="O15" s="267"/>
      <c r="P15" s="267"/>
      <c r="Q15" s="251"/>
      <c r="R15" s="251"/>
    </row>
    <row r="16" spans="1:25" s="3" customFormat="1">
      <c r="A16" s="37" t="s">
        <v>132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>
      <c r="A17" s="29"/>
      <c r="B17"/>
      <c r="C17"/>
      <c r="D17"/>
      <c r="F17" s="11"/>
      <c r="G17" s="11"/>
      <c r="H17" s="11"/>
      <c r="M17"/>
    </row>
    <row r="18" spans="1:18">
      <c r="E18" s="24" t="s">
        <v>133</v>
      </c>
      <c r="G18" s="26" t="s">
        <v>83</v>
      </c>
      <c r="H18" s="24">
        <f xml:space="preserve"> SUM(J18:S18)</f>
        <v>55286</v>
      </c>
      <c r="N18" s="266">
        <v>10735</v>
      </c>
      <c r="O18" s="266">
        <v>9927</v>
      </c>
      <c r="P18" s="266">
        <v>11835</v>
      </c>
      <c r="Q18" s="266">
        <v>11389</v>
      </c>
      <c r="R18" s="266">
        <v>11400</v>
      </c>
    </row>
    <row r="19" spans="1:18" customFormat="1">
      <c r="N19" s="267"/>
      <c r="O19" s="267"/>
      <c r="P19" s="267"/>
      <c r="Q19" s="267"/>
      <c r="R19" s="267"/>
    </row>
    <row r="20" spans="1:18">
      <c r="B20" s="29"/>
      <c r="E20" s="24" t="s">
        <v>134</v>
      </c>
      <c r="F20" s="33"/>
      <c r="G20" s="26" t="s">
        <v>83</v>
      </c>
      <c r="H20" s="49">
        <f xml:space="preserve"> SUM(J20:S20)</f>
        <v>51352.771999999997</v>
      </c>
      <c r="N20" s="266">
        <v>10940</v>
      </c>
      <c r="O20" s="266">
        <v>10023</v>
      </c>
      <c r="P20" s="266">
        <v>9930</v>
      </c>
      <c r="Q20" s="266">
        <v>10128.6</v>
      </c>
      <c r="R20" s="266">
        <v>10331.172</v>
      </c>
    </row>
    <row r="21" spans="1:18" customFormat="1">
      <c r="N21" s="267"/>
      <c r="O21" s="267"/>
      <c r="P21" s="267"/>
      <c r="Q21" s="251"/>
      <c r="R21" s="251"/>
    </row>
    <row r="22" spans="1:18">
      <c r="E22" s="24" t="s">
        <v>135</v>
      </c>
      <c r="G22" s="24" t="s">
        <v>131</v>
      </c>
      <c r="H22" s="48"/>
      <c r="N22" s="268">
        <v>327</v>
      </c>
      <c r="O22" s="268">
        <v>361.5</v>
      </c>
      <c r="P22" s="268">
        <v>361</v>
      </c>
      <c r="Q22" s="268">
        <v>361.5</v>
      </c>
      <c r="R22" s="268">
        <v>359.9</v>
      </c>
    </row>
    <row r="23" spans="1:18"/>
    <row r="24" spans="1:18" s="38" customFormat="1">
      <c r="A24" s="39" t="s">
        <v>125</v>
      </c>
    </row>
    <row r="25" spans="1:18"/>
    <row r="206"/>
  </sheetData>
  <conditionalFormatting sqref="J4:S4">
    <cfRule type="cellIs" dxfId="16" priority="1" operator="equal">
      <formula>"Post-Fcst"</formula>
    </cfRule>
    <cfRule type="cellIs" dxfId="15" priority="2" operator="equal">
      <formula>"Forecast"</formula>
    </cfRule>
    <cfRule type="cellIs" dxfId="14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Normal="100" workbookViewId="0">
      <pane xSplit="9" ySplit="6" topLeftCell="J62" activePane="bottomRight" state="frozen"/>
      <selection pane="bottomRight" activeCell="A81" sqref="A81"/>
      <selection pane="bottomLeft"/>
      <selection pane="topRight"/>
    </sheetView>
  </sheetViews>
  <sheetFormatPr defaultColWidth="0" defaultRowHeight="13.9" zeroHeight="1" outlineLevelRow="1"/>
  <cols>
    <col min="1" max="4" width="1.125" style="44" customWidth="1"/>
    <col min="5" max="5" width="39.375" style="44" bestFit="1" customWidth="1"/>
    <col min="6" max="6" width="12" style="44" customWidth="1"/>
    <col min="7" max="8" width="8.625" style="44" customWidth="1"/>
    <col min="9" max="9" width="3.625" style="45" customWidth="1"/>
    <col min="10" max="10" width="14.625" style="45" customWidth="1"/>
    <col min="11" max="11" width="13.375" style="45" customWidth="1"/>
    <col min="12" max="12" width="12.125" style="44" customWidth="1"/>
    <col min="13" max="18" width="12.125" style="44" bestFit="1" customWidth="1"/>
    <col min="19" max="19" width="13.375" style="44" customWidth="1"/>
    <col min="20" max="24" width="8.625" style="44" hidden="1" customWidth="1"/>
    <col min="25" max="16384" width="8.625" style="44" hidden="1"/>
  </cols>
  <sheetData>
    <row r="1" spans="1:25" ht="24.75" customHeight="1">
      <c r="A1" s="230" t="e">
        <f ca="1" xml:space="preserve"> RIGHT(CELL("filename", $A$1), LEN(CELL("filename", $A$1)) - SEARCH("]", CELL("filename", $A$1)))</f>
        <v>#VALUE!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3.15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3.15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3.15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3.15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3.15">
      <c r="E6" s="3" t="str">
        <f>Time!E$11</f>
        <v>Model column counter</v>
      </c>
      <c r="F6" s="11" t="s">
        <v>101</v>
      </c>
      <c r="G6" s="11" t="s">
        <v>102</v>
      </c>
      <c r="H6" s="11" t="s">
        <v>126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3.15">
      <c r="A7" s="159"/>
      <c r="B7" s="160"/>
      <c r="C7" s="161"/>
      <c r="D7" s="162"/>
      <c r="E7" s="6"/>
      <c r="I7" s="34"/>
      <c r="J7" s="34"/>
      <c r="K7" s="34"/>
    </row>
    <row r="8" spans="1:25" s="3" customFormat="1" ht="13.15">
      <c r="A8" s="35" t="s">
        <v>136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3.15">
      <c r="A9" s="163"/>
      <c r="B9" s="160"/>
      <c r="C9" s="161"/>
      <c r="D9" s="164"/>
      <c r="E9" s="7"/>
    </row>
    <row r="10" spans="1:25" s="170" customFormat="1" ht="13.15" outlineLevel="1">
      <c r="A10" s="165"/>
      <c r="B10" s="166" t="s">
        <v>137</v>
      </c>
      <c r="C10" s="167"/>
      <c r="D10" s="168"/>
      <c r="E10" s="169"/>
      <c r="G10" s="171"/>
      <c r="I10" s="172"/>
      <c r="J10" s="172"/>
      <c r="K10" s="172"/>
    </row>
    <row r="11" spans="1:25" s="177" customFormat="1" ht="13.15" outlineLevel="1">
      <c r="A11" s="173"/>
      <c r="B11" s="174"/>
      <c r="C11" s="175"/>
      <c r="D11" s="176"/>
      <c r="E11" s="6" t="s">
        <v>138</v>
      </c>
      <c r="G11" s="177" t="s">
        <v>139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3.15" outlineLevel="1">
      <c r="A12" s="163"/>
      <c r="B12" s="160"/>
      <c r="C12" s="161"/>
      <c r="D12" s="164"/>
      <c r="E12" s="7" t="s">
        <v>140</v>
      </c>
      <c r="F12" s="34">
        <f xml:space="preserve"> MAX(J11:CA11)</f>
        <v>10</v>
      </c>
      <c r="G12" s="34" t="s">
        <v>141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3.15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3.15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3.15" outlineLevel="1">
      <c r="A15" s="163"/>
      <c r="B15" s="185"/>
      <c r="C15" s="186"/>
      <c r="D15" s="162"/>
      <c r="E15" s="6" t="s">
        <v>142</v>
      </c>
      <c r="G15" s="4" t="s">
        <v>143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3.15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3.15" outlineLevel="1">
      <c r="A17" s="187"/>
      <c r="B17" s="188"/>
      <c r="C17" s="189"/>
      <c r="D17" s="190"/>
      <c r="E17" s="191" t="s">
        <v>109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3.15" outlineLevel="1">
      <c r="A18" s="187"/>
      <c r="B18" s="193"/>
      <c r="C18" s="194"/>
      <c r="D18" s="195"/>
      <c r="E18" s="6" t="s">
        <v>144</v>
      </c>
      <c r="F18" s="8">
        <f xml:space="preserve"> DATE(YEAR(F17), MONTH(F17), 1)</f>
        <v>42461</v>
      </c>
      <c r="G18" s="8" t="s">
        <v>145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3.15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3.15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3.15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3.15" outlineLevel="1">
      <c r="A22" s="198"/>
      <c r="B22" s="199"/>
      <c r="C22" s="200"/>
      <c r="D22" s="201"/>
      <c r="E22" s="6" t="s">
        <v>146</v>
      </c>
      <c r="G22" s="202" t="s">
        <v>110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3.15" outlineLevel="1">
      <c r="A23" s="198"/>
      <c r="B23" s="204"/>
      <c r="C23" s="205"/>
      <c r="D23" s="206"/>
      <c r="E23" s="207" t="s">
        <v>147</v>
      </c>
      <c r="F23" s="208"/>
      <c r="G23" s="209" t="s">
        <v>110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3.15" outlineLevel="1">
      <c r="A24" s="198"/>
      <c r="B24" s="204"/>
      <c r="C24" s="205"/>
      <c r="D24" s="206"/>
      <c r="E24" s="7"/>
    </row>
    <row r="25" spans="1:79" s="170" customFormat="1" ht="13.15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3.15">
      <c r="A26" s="35" t="s">
        <v>148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3.15">
      <c r="A27" s="198"/>
      <c r="B27" s="204"/>
      <c r="C27" s="205"/>
      <c r="D27" s="206"/>
      <c r="E27" s="7"/>
    </row>
    <row r="28" spans="1:79" s="192" customFormat="1" ht="13.15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3.15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3.15" outlineLevel="1">
      <c r="A30" s="163"/>
      <c r="B30" s="185"/>
      <c r="C30" s="186"/>
      <c r="D30" s="162"/>
      <c r="E30" s="6" t="s">
        <v>149</v>
      </c>
      <c r="G30" s="4" t="s">
        <v>143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3.15" outlineLevel="1">
      <c r="A31" s="163"/>
      <c r="B31" s="185"/>
      <c r="C31" s="186"/>
      <c r="D31" s="162"/>
      <c r="E31" s="6" t="s">
        <v>150</v>
      </c>
      <c r="G31" s="4" t="s">
        <v>143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3.15" outlineLevel="1">
      <c r="A32" s="163"/>
      <c r="B32" s="160"/>
      <c r="C32" s="161"/>
      <c r="D32" s="164"/>
      <c r="E32" s="7" t="s">
        <v>151</v>
      </c>
      <c r="F32" s="213">
        <f xml:space="preserve"> SUM(J31:CA31)</f>
        <v>4</v>
      </c>
      <c r="G32" s="34" t="s">
        <v>152</v>
      </c>
    </row>
    <row r="33" spans="1:79" s="34" customFormat="1" ht="13.15" outlineLevel="1">
      <c r="A33" s="163"/>
      <c r="B33" s="160"/>
      <c r="C33" s="161"/>
      <c r="D33" s="164"/>
      <c r="E33" s="7"/>
    </row>
    <row r="34" spans="1:79" s="3" customFormat="1" ht="13.15">
      <c r="A34" s="35" t="s">
        <v>153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3.15">
      <c r="A35" s="163"/>
      <c r="B35" s="160"/>
      <c r="C35" s="161"/>
      <c r="D35" s="164"/>
      <c r="E35" s="7"/>
    </row>
    <row r="36" spans="1:79" s="4" customFormat="1" ht="13.15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3.15" outlineLevel="1">
      <c r="A37" s="159"/>
      <c r="B37" s="160"/>
      <c r="C37" s="161"/>
      <c r="D37" s="162"/>
      <c r="E37" s="6" t="s">
        <v>154</v>
      </c>
      <c r="G37" s="4" t="s">
        <v>143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3.15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3.15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3.15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3.15" outlineLevel="1">
      <c r="A41" s="159"/>
      <c r="B41" s="160"/>
      <c r="C41" s="161"/>
      <c r="D41" s="162"/>
      <c r="E41" s="7" t="s">
        <v>155</v>
      </c>
      <c r="G41" s="4" t="s">
        <v>143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3.15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3.15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3.15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3.15" outlineLevel="1">
      <c r="A45" s="163"/>
      <c r="B45" s="160"/>
      <c r="C45" s="161"/>
      <c r="D45" s="164"/>
      <c r="E45" s="207" t="s">
        <v>156</v>
      </c>
      <c r="G45" s="208" t="s">
        <v>143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3.15" outlineLevel="1">
      <c r="A46" s="163"/>
      <c r="B46" s="160"/>
      <c r="C46" s="161"/>
      <c r="D46" s="164"/>
      <c r="E46" s="7" t="s">
        <v>157</v>
      </c>
      <c r="F46" s="34">
        <f xml:space="preserve"> SUM(J45:CA45)</f>
        <v>5</v>
      </c>
      <c r="G46" s="34" t="s">
        <v>152</v>
      </c>
    </row>
    <row r="47" spans="1:79" s="34" customFormat="1" ht="13.15" outlineLevel="1">
      <c r="A47" s="163"/>
      <c r="B47" s="160"/>
      <c r="C47" s="161"/>
      <c r="D47" s="164"/>
      <c r="E47" s="7"/>
    </row>
    <row r="48" spans="1:79" s="34" customFormat="1" ht="13.15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3.15" outlineLevel="1">
      <c r="A49" s="223"/>
      <c r="B49" s="224"/>
      <c r="C49" s="225"/>
      <c r="D49" s="226"/>
      <c r="E49" s="207" t="s">
        <v>158</v>
      </c>
      <c r="G49" s="208" t="s">
        <v>143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3.15" outlineLevel="1">
      <c r="A50" s="163"/>
      <c r="B50" s="160"/>
      <c r="C50" s="161"/>
      <c r="D50" s="164"/>
      <c r="E50" s="7"/>
    </row>
    <row r="51" spans="1:25" s="34" customFormat="1" ht="13.15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3.15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3.15" outlineLevel="1">
      <c r="A53" s="163"/>
      <c r="B53" s="160"/>
      <c r="C53" s="161"/>
      <c r="D53" s="164"/>
      <c r="E53" s="7" t="s">
        <v>159</v>
      </c>
      <c r="G53" s="34" t="s">
        <v>143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3.15" outlineLevel="1">
      <c r="A54" s="163"/>
      <c r="B54" s="160"/>
      <c r="C54" s="161"/>
      <c r="D54" s="164"/>
      <c r="E54" s="7"/>
    </row>
    <row r="55" spans="1:25" s="3" customFormat="1" ht="13.15">
      <c r="A55" s="35" t="s">
        <v>160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3.15">
      <c r="A56" s="163"/>
      <c r="B56" s="160"/>
      <c r="C56" s="161"/>
      <c r="D56" s="164"/>
      <c r="E56" s="7"/>
    </row>
    <row r="57" spans="1:25" s="51" customFormat="1" ht="13.15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3.15" outlineLevel="1">
      <c r="A58" s="163"/>
      <c r="B58" s="160"/>
      <c r="C58" s="161"/>
      <c r="D58" s="164"/>
      <c r="E58" s="7" t="s">
        <v>161</v>
      </c>
      <c r="G58" s="34" t="s">
        <v>143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3.15" outlineLevel="1">
      <c r="A59" s="163"/>
      <c r="B59" s="160"/>
      <c r="C59" s="161"/>
      <c r="D59" s="164"/>
      <c r="E59" s="7"/>
    </row>
    <row r="60" spans="1:25" s="34" customFormat="1" ht="13.15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3.15" outlineLevel="1">
      <c r="A61" s="163"/>
      <c r="B61" s="160"/>
      <c r="C61" s="161"/>
      <c r="D61" s="164"/>
      <c r="E61" s="7" t="s">
        <v>162</v>
      </c>
      <c r="G61" s="34" t="s">
        <v>143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3.15" outlineLevel="1">
      <c r="A62" s="163"/>
      <c r="B62" s="160"/>
      <c r="C62" s="161"/>
      <c r="D62" s="164"/>
      <c r="E62" s="7" t="s">
        <v>163</v>
      </c>
      <c r="F62" s="34">
        <f xml:space="preserve"> SUM(J61:CA61)</f>
        <v>1</v>
      </c>
      <c r="G62" s="34" t="s">
        <v>152</v>
      </c>
    </row>
    <row r="63" spans="1:25" s="4" customFormat="1" ht="13.15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3.15">
      <c r="A64" s="35" t="s">
        <v>164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3.15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3.15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3.15" outlineLevel="1">
      <c r="A67" s="159"/>
      <c r="B67" s="160"/>
      <c r="C67" s="161"/>
      <c r="D67" s="162" t="s">
        <v>165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3.15" outlineLevel="1">
      <c r="A68" s="159"/>
      <c r="B68" s="160"/>
      <c r="C68" s="161"/>
      <c r="D68" s="162" t="s">
        <v>165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3.15" outlineLevel="1">
      <c r="A69" s="159"/>
      <c r="B69" s="160"/>
      <c r="C69" s="161"/>
      <c r="D69" s="162" t="s">
        <v>165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3.15" outlineLevel="1">
      <c r="A70" s="163"/>
      <c r="B70" s="160"/>
      <c r="C70" s="161"/>
      <c r="D70" s="164"/>
      <c r="E70" s="7" t="s">
        <v>166</v>
      </c>
      <c r="F70" s="250">
        <f xml:space="preserve"> IF(F66 - SUM(F67:F69) &lt;&gt; 0, 1, 0)</f>
        <v>0</v>
      </c>
      <c r="G70" s="34" t="s">
        <v>167</v>
      </c>
    </row>
    <row r="71" spans="1:25" s="24" customFormat="1" ht="13.15">
      <c r="F71" s="26"/>
      <c r="I71" s="26"/>
      <c r="J71" s="26"/>
      <c r="K71" s="26"/>
    </row>
    <row r="72" spans="1:25" s="3" customFormat="1" ht="13.15">
      <c r="A72" s="35" t="s">
        <v>168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3.15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3.15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3.15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3.15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3.15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3.15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3.15" outlineLevel="1">
      <c r="A79" s="223"/>
      <c r="B79" s="224"/>
      <c r="C79" s="225"/>
      <c r="D79" s="226"/>
      <c r="E79" s="207" t="s">
        <v>169</v>
      </c>
      <c r="G79" s="208" t="s">
        <v>170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3.15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3.15">
      <c r="A81" s="228" t="s">
        <v>125</v>
      </c>
    </row>
    <row r="82" spans="1:11" s="24" customFormat="1" ht="13.15">
      <c r="I82" s="26"/>
      <c r="J82" s="26"/>
      <c r="K82" s="26"/>
    </row>
    <row r="83" spans="1:11" s="24" customFormat="1" ht="13.15">
      <c r="I83" s="26"/>
      <c r="J83" s="26"/>
      <c r="K83" s="26"/>
    </row>
    <row r="84" spans="1:11" s="24" customFormat="1" ht="13.15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M4">
    <cfRule type="cellIs" dxfId="13" priority="6" operator="equal">
      <formula>"Post-Fcst"</formula>
    </cfRule>
    <cfRule type="cellIs" dxfId="12" priority="7" operator="equal">
      <formula>"Forecast"</formula>
    </cfRule>
    <cfRule type="cellIs" dxfId="11" priority="8" operator="equal">
      <formula>"Pre Fcst"</formula>
    </cfRule>
  </conditionalFormatting>
  <conditionalFormatting sqref="J4:L4">
    <cfRule type="cellIs" dxfId="10" priority="3" operator="equal">
      <formula>"Post-Fcst"</formula>
    </cfRule>
    <cfRule type="cellIs" dxfId="9" priority="4" operator="equal">
      <formula>"Forecast"</formula>
    </cfRule>
    <cfRule type="cellIs" dxfId="8" priority="5" operator="equal">
      <formula>"Pre Fcst"</formula>
    </cfRule>
  </conditionalFormatting>
  <conditionalFormatting sqref="F70">
    <cfRule type="cellIs" dxfId="7" priority="1" stopIfTrue="1" operator="notEqual">
      <formula>0</formula>
    </cfRule>
    <cfRule type="cellIs" dxfId="6" priority="2" stopIfTrue="1" operator="equal">
      <formula>""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92" zoomScaleNormal="92" workbookViewId="0">
      <pane xSplit="9" ySplit="6" topLeftCell="J7" activePane="bottomRight" state="frozen"/>
      <selection pane="bottomRight" activeCell="F19" sqref="F19"/>
      <selection pane="bottomLeft"/>
      <selection pane="topRight"/>
    </sheetView>
  </sheetViews>
  <sheetFormatPr defaultColWidth="0" defaultRowHeight="12.75" customHeight="1" zeroHeight="1"/>
  <cols>
    <col min="1" max="4" width="1.1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4.875" style="26" hidden="1"/>
  </cols>
  <sheetData>
    <row r="1" spans="1:25" s="13" customFormat="1" ht="28.15">
      <c r="A1" s="230" t="e">
        <f ca="1" xml:space="preserve"> RIGHT(CELL("filename", A1), LEN(CELL("filename", A1)) - SEARCH("]", CELL("filename", A1)))</f>
        <v>#VALUE!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3.9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3.9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3.9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3.9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3.9">
      <c r="A6"/>
      <c r="B6"/>
      <c r="C6"/>
      <c r="D6"/>
      <c r="E6" s="3" t="str">
        <f>Time!E$11</f>
        <v>Model column counter</v>
      </c>
      <c r="F6" s="11" t="s">
        <v>101</v>
      </c>
      <c r="G6" s="11" t="s">
        <v>102</v>
      </c>
      <c r="H6" s="56" t="s">
        <v>126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3.9">
      <c r="A7"/>
      <c r="B7"/>
      <c r="C7"/>
      <c r="D7"/>
      <c r="F7" s="11"/>
      <c r="G7" s="11"/>
      <c r="H7" s="56"/>
    </row>
    <row r="8" spans="1:25" s="3" customFormat="1" ht="13.9">
      <c r="A8" s="37" t="s">
        <v>127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3.9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3.9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55854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258">
        <f xml:space="preserve"> InpRows!N$10</f>
        <v>10832</v>
      </c>
      <c r="O10" s="258">
        <f xml:space="preserve"> InpRows!O$10</f>
        <v>9970</v>
      </c>
      <c r="P10" s="258">
        <f xml:space="preserve"> InpRows!P$10</f>
        <v>11986</v>
      </c>
      <c r="Q10" s="258">
        <f xml:space="preserve"> InpRows!Q$10</f>
        <v>11545</v>
      </c>
      <c r="R10" s="258">
        <f xml:space="preserve"> InpRows!R$10</f>
        <v>11521</v>
      </c>
      <c r="S10" s="46">
        <f xml:space="preserve"> InpRows!S$10</f>
        <v>0</v>
      </c>
    </row>
    <row r="11" spans="1:25" s="41" customFormat="1" ht="13.9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73837.238799999992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261">
        <f xml:space="preserve"> InpRows!N$12</f>
        <v>10661</v>
      </c>
      <c r="O11" s="261">
        <f xml:space="preserve"> InpRows!O$12</f>
        <v>14066</v>
      </c>
      <c r="P11" s="261">
        <f xml:space="preserve"> InpRows!P$12</f>
        <v>16046.999999999998</v>
      </c>
      <c r="Q11" s="261">
        <f xml:space="preserve"> InpRows!Q$12</f>
        <v>16367.939999999999</v>
      </c>
      <c r="R11" s="261">
        <f xml:space="preserve"> InpRows!R$12</f>
        <v>16695.298799999997</v>
      </c>
      <c r="S11" s="261">
        <f xml:space="preserve"> InpRows!S$12</f>
        <v>0</v>
      </c>
    </row>
    <row r="12" spans="1:25" s="53" customFormat="1" ht="13.9">
      <c r="A12" s="47"/>
      <c r="B12" s="47"/>
      <c r="C12" s="47"/>
      <c r="D12" s="47"/>
      <c r="E12" s="34" t="s">
        <v>171</v>
      </c>
      <c r="F12" s="34"/>
      <c r="G12" s="46" t="str">
        <f xml:space="preserve"> InpRows!G$12</f>
        <v>Number</v>
      </c>
      <c r="H12" s="52">
        <f xml:space="preserve"> SUM( J12:S12 )</f>
        <v>17983.238799999992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-171</v>
      </c>
      <c r="O12" s="265">
        <f t="shared" si="0"/>
        <v>4096</v>
      </c>
      <c r="P12" s="265">
        <f t="shared" si="0"/>
        <v>4060.9999999999982</v>
      </c>
      <c r="Q12" s="265">
        <f t="shared" si="0"/>
        <v>4822.9399999999987</v>
      </c>
      <c r="R12" s="265">
        <f t="shared" si="0"/>
        <v>5174.2987999999968</v>
      </c>
      <c r="S12" s="265">
        <f t="shared" si="0"/>
        <v>0</v>
      </c>
    </row>
    <row r="13" spans="1:25" s="53" customFormat="1" ht="13.9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3.9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454</v>
      </c>
      <c r="O14" s="258">
        <f xml:space="preserve"> InpRows!O$14</f>
        <v>503.7</v>
      </c>
      <c r="P14" s="258">
        <f xml:space="preserve"> InpRows!P$14</f>
        <v>505.7</v>
      </c>
      <c r="Q14" s="258">
        <f xml:space="preserve"> InpRows!Q$14</f>
        <v>484.2</v>
      </c>
      <c r="R14" s="258">
        <f xml:space="preserve"> InpRows!R$14</f>
        <v>487.8</v>
      </c>
      <c r="S14" s="258">
        <f xml:space="preserve"> InpRows!S$14</f>
        <v>0</v>
      </c>
    </row>
    <row r="15" spans="1:25" s="41" customFormat="1" ht="13.9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3.9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17983.238799999992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-171</v>
      </c>
      <c r="O16" s="262">
        <f t="shared" si="1"/>
        <v>4096</v>
      </c>
      <c r="P16" s="262">
        <f t="shared" si="1"/>
        <v>4060.9999999999982</v>
      </c>
      <c r="Q16" s="262">
        <f t="shared" si="1"/>
        <v>4822.9399999999987</v>
      </c>
      <c r="R16" s="262">
        <f t="shared" si="1"/>
        <v>5174.2987999999968</v>
      </c>
      <c r="S16" s="262">
        <f t="shared" si="1"/>
        <v>0</v>
      </c>
    </row>
    <row r="17" spans="1:19" ht="13.15">
      <c r="A17" s="26"/>
      <c r="B17" s="26"/>
      <c r="C17" s="26"/>
      <c r="D17" s="26"/>
      <c r="E17" s="26" t="s">
        <v>172</v>
      </c>
      <c r="F17" s="26"/>
      <c r="G17" s="26" t="s">
        <v>84</v>
      </c>
      <c r="H17" s="263">
        <f>SUM(J17:XFD17)</f>
        <v>8.8984594026399968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-7.7633999999999995E-2</v>
      </c>
      <c r="O17" s="263">
        <f t="shared" si="2"/>
        <v>2.0631551999999997</v>
      </c>
      <c r="P17" s="263">
        <f t="shared" si="2"/>
        <v>2.0536476999999991</v>
      </c>
      <c r="Q17" s="263">
        <f t="shared" si="2"/>
        <v>2.3352675479999996</v>
      </c>
      <c r="R17" s="263">
        <f t="shared" si="2"/>
        <v>2.5240229546399986</v>
      </c>
      <c r="S17" s="263">
        <f t="shared" si="2"/>
        <v>0</v>
      </c>
    </row>
    <row r="18" spans="1:19" s="13" customFormat="1" ht="13.9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3.15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3.1199999999999999E-2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3.15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3.15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3.15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3.15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8.8984594026399968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-7.7633999999999995E-2</v>
      </c>
      <c r="O23" s="262">
        <f t="shared" si="3"/>
        <v>2.0631551999999997</v>
      </c>
      <c r="P23" s="262">
        <f t="shared" si="3"/>
        <v>2.0536476999999991</v>
      </c>
      <c r="Q23" s="262">
        <f t="shared" si="3"/>
        <v>2.3352675479999996</v>
      </c>
      <c r="R23" s="262">
        <f t="shared" si="3"/>
        <v>2.5240229546399986</v>
      </c>
      <c r="S23" s="262">
        <f t="shared" si="3"/>
        <v>0</v>
      </c>
    </row>
    <row r="24" spans="1:19" s="263" customFormat="1" ht="13.9" thickBot="1">
      <c r="A24" s="262"/>
      <c r="B24" s="262"/>
      <c r="C24" s="262"/>
      <c r="E24" s="270" t="s">
        <v>173</v>
      </c>
      <c r="F24" s="271"/>
      <c r="G24" s="271" t="s">
        <v>84</v>
      </c>
      <c r="H24" s="271">
        <f xml:space="preserve"> SUM( J24:S24 )</f>
        <v>9.290513869910324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-8.778566040131934E-2</v>
      </c>
      <c r="O24" s="264">
        <f t="shared" si="4"/>
        <v>2.2623542608769576</v>
      </c>
      <c r="P24" s="264">
        <f t="shared" si="4"/>
        <v>2.1837944192970866</v>
      </c>
      <c r="Q24" s="264">
        <f t="shared" si="4"/>
        <v>2.4081278954975995</v>
      </c>
      <c r="R24" s="264">
        <f t="shared" si="4"/>
        <v>2.5240229546399986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3.9">
      <c r="A26" s="39" t="s">
        <v>125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3.9" hidden="1"/>
    <row r="28" spans="1:19" customFormat="1" ht="13.9" hidden="1"/>
    <row r="29" spans="1:19" customFormat="1" ht="13.9" hidden="1"/>
    <row r="30" spans="1:19" customFormat="1" ht="13.9" hidden="1"/>
    <row r="31" spans="1:19" customFormat="1" ht="13.9" hidden="1"/>
    <row r="32" spans="1:19" customFormat="1" ht="13.9" hidden="1"/>
    <row r="33" customFormat="1" ht="13.9" hidden="1"/>
    <row r="34" customFormat="1" ht="13.9" hidden="1"/>
    <row r="35" customFormat="1" ht="13.9" hidden="1"/>
    <row r="36" customFormat="1" ht="13.9" hidden="1"/>
    <row r="37" customFormat="1" ht="13.9" hidden="1"/>
    <row r="38" customFormat="1" ht="13.9" hidden="1"/>
    <row r="39" customFormat="1" ht="12.75" hidden="1" customHeight="1"/>
    <row r="40" customFormat="1" ht="13.9" hidden="1"/>
    <row r="41" customFormat="1" ht="13.9" hidden="1"/>
    <row r="42" customFormat="1" ht="13.9" hidden="1"/>
    <row r="43" customFormat="1" ht="13.9" hidden="1"/>
    <row r="44" customFormat="1" ht="13.9" hidden="1"/>
    <row r="45" customFormat="1" ht="13.9" hidden="1"/>
    <row r="46" customFormat="1" ht="13.9" hidden="1"/>
    <row r="47" customFormat="1" ht="13.9" hidden="1"/>
    <row r="48" customFormat="1" ht="13.9" hidden="1"/>
    <row r="49" customFormat="1" ht="13.9" hidden="1"/>
    <row r="50" customFormat="1" ht="13.9" hidden="1"/>
    <row r="51" customFormat="1" ht="13.9" hidden="1"/>
    <row r="52" customFormat="1" ht="13.9" hidden="1"/>
    <row r="53" customFormat="1" ht="13.9" hidden="1"/>
    <row r="54" customFormat="1" ht="13.9" hidden="1"/>
    <row r="55" customFormat="1" ht="13.9" hidden="1"/>
    <row r="56" customFormat="1" ht="13.9" hidden="1"/>
    <row r="57" customFormat="1" ht="13.9" hidden="1"/>
    <row r="58" customFormat="1" ht="13.9" hidden="1"/>
    <row r="59" customFormat="1" ht="13.9" hidden="1"/>
    <row r="60" customFormat="1" ht="13.9" hidden="1"/>
    <row r="61" customFormat="1" ht="13.9" hidden="1"/>
    <row r="62" customFormat="1" ht="13.9" hidden="1"/>
    <row r="63" customFormat="1" ht="13.9" hidden="1"/>
    <row r="64" customFormat="1" ht="13.9" hidden="1"/>
    <row r="65" customFormat="1" ht="13.9" hidden="1"/>
    <row r="66" customFormat="1" ht="13.9" hidden="1"/>
    <row r="67" customFormat="1" ht="13.9" hidden="1"/>
    <row r="68" customFormat="1" ht="13.9" hidden="1"/>
    <row r="69" customFormat="1" ht="13.9" hidden="1"/>
    <row r="70" customFormat="1" ht="13.9" hidden="1"/>
    <row r="71" customFormat="1" ht="13.9" hidden="1"/>
    <row r="72" customFormat="1" ht="13.9" hidden="1"/>
    <row r="73" customFormat="1" ht="13.9" hidden="1"/>
    <row r="74" customFormat="1" ht="13.9" hidden="1"/>
    <row r="75" customFormat="1" ht="13.9" hidden="1"/>
    <row r="76" customFormat="1" ht="13.9" hidden="1"/>
    <row r="77" customFormat="1" ht="13.9" hidden="1"/>
    <row r="78" customFormat="1" ht="13.9" hidden="1"/>
    <row r="79" customFormat="1" ht="13.9" hidden="1"/>
    <row r="80" customFormat="1" ht="13.9" hidden="1"/>
    <row r="81" customFormat="1" ht="13.9" hidden="1"/>
    <row r="82" customFormat="1" ht="13.9" hidden="1"/>
    <row r="83" customFormat="1" ht="13.9" hidden="1"/>
    <row r="84" customFormat="1" ht="13.9" hidden="1"/>
    <row r="85" customFormat="1" ht="13.9" hidden="1"/>
    <row r="86" customFormat="1" ht="13.9" hidden="1"/>
    <row r="87" customFormat="1" ht="13.9" hidden="1"/>
    <row r="88" customFormat="1" ht="13.9" hidden="1"/>
    <row r="89" customFormat="1" ht="13.9" hidden="1"/>
    <row r="90" customFormat="1" ht="13.9" hidden="1"/>
    <row r="91" customFormat="1" ht="13.9" hidden="1"/>
    <row r="92" customFormat="1" ht="13.9" hidden="1"/>
    <row r="93" customFormat="1" ht="13.9" hidden="1"/>
    <row r="94" customFormat="1" ht="13.9" hidden="1"/>
    <row r="95" customFormat="1" ht="13.9" hidden="1"/>
    <row r="96" customFormat="1" ht="13.9" hidden="1"/>
    <row r="97" customFormat="1" ht="13.9" hidden="1"/>
    <row r="98" customFormat="1" ht="13.9" hidden="1"/>
    <row r="99" customFormat="1" ht="13.9" hidden="1"/>
    <row r="100" customFormat="1" ht="13.9" hidden="1"/>
    <row r="101" customFormat="1" ht="13.9" hidden="1"/>
    <row r="102" customFormat="1" ht="13.9" hidden="1"/>
    <row r="103" customFormat="1" ht="13.9" hidden="1"/>
    <row r="104" customFormat="1" ht="13.9" hidden="1"/>
    <row r="105" customFormat="1" ht="13.9" hidden="1"/>
    <row r="106" customFormat="1" ht="13.9" hidden="1"/>
    <row r="107" customFormat="1" ht="13.9" hidden="1"/>
    <row r="108" customFormat="1" ht="13.9" hidden="1"/>
    <row r="109" customFormat="1" ht="13.9" hidden="1"/>
    <row r="110" customFormat="1" ht="13.9" hidden="1"/>
    <row r="111" customFormat="1" ht="13.9" hidden="1"/>
    <row r="112" customFormat="1" ht="13.9" hidden="1"/>
    <row r="113" customFormat="1" ht="13.9" hidden="1"/>
    <row r="114" customFormat="1" ht="13.9" hidden="1"/>
    <row r="115" customFormat="1" ht="13.9" hidden="1"/>
    <row r="116" customFormat="1" ht="13.9" hidden="1"/>
    <row r="117" customFormat="1" ht="13.9" hidden="1"/>
    <row r="118" customFormat="1" ht="13.9" hidden="1"/>
    <row r="119" customFormat="1" ht="13.9" hidden="1"/>
    <row r="120" customFormat="1" ht="13.9" hidden="1"/>
    <row r="121" customFormat="1" ht="13.9" hidden="1"/>
    <row r="122" customFormat="1" ht="13.9" hidden="1"/>
    <row r="123" customFormat="1" ht="13.9" hidden="1"/>
    <row r="124" customFormat="1" ht="13.9" hidden="1"/>
    <row r="125" customFormat="1" ht="13.9" hidden="1"/>
    <row r="126" customFormat="1" ht="13.9" hidden="1"/>
    <row r="127" customFormat="1" ht="13.9" hidden="1"/>
    <row r="128" customFormat="1" ht="13.9" hidden="1"/>
    <row r="129" customFormat="1" ht="13.9" hidden="1"/>
    <row r="130" customFormat="1" ht="13.9" hidden="1"/>
    <row r="131" customFormat="1" ht="13.9" hidden="1"/>
    <row r="132" customFormat="1" ht="13.9" hidden="1"/>
    <row r="133" customFormat="1" ht="13.9" hidden="1"/>
    <row r="134" customFormat="1" ht="13.9" hidden="1"/>
    <row r="135" customFormat="1" ht="13.9" hidden="1"/>
    <row r="136" customFormat="1" ht="13.9" hidden="1"/>
    <row r="137" customFormat="1" ht="13.9" hidden="1"/>
    <row r="138" customFormat="1" ht="13.9" hidden="1"/>
    <row r="139" customFormat="1" ht="13.9" hidden="1"/>
    <row r="140" customFormat="1" ht="13.9" hidden="1"/>
    <row r="141" customFormat="1" ht="13.9" hidden="1"/>
    <row r="142" customFormat="1" ht="13.9" hidden="1"/>
    <row r="143" customFormat="1" ht="13.9" hidden="1"/>
    <row r="144" customFormat="1" ht="13.9" hidden="1"/>
    <row r="145" customFormat="1" ht="13.9" hidden="1"/>
    <row r="146" customFormat="1" ht="13.9" hidden="1"/>
    <row r="147" customFormat="1" ht="13.9" hidden="1"/>
    <row r="148" customFormat="1" ht="13.9" hidden="1"/>
    <row r="149" customFormat="1" ht="13.9" hidden="1"/>
    <row r="150" customFormat="1" ht="13.9" hidden="1"/>
    <row r="151" customFormat="1" ht="13.9" hidden="1"/>
    <row r="152" customFormat="1" ht="13.9" hidden="1"/>
    <row r="153" customFormat="1" ht="13.9" hidden="1"/>
    <row r="154" customFormat="1" ht="13.9" hidden="1"/>
    <row r="155" customFormat="1" ht="13.9" hidden="1"/>
    <row r="156" customFormat="1" ht="13.9" hidden="1"/>
    <row r="157" customFormat="1" ht="13.9" hidden="1"/>
    <row r="158" customFormat="1" ht="13.9" hidden="1"/>
    <row r="159" customFormat="1" ht="13.9" hidden="1"/>
    <row r="160" customFormat="1" ht="13.9" hidden="1"/>
    <row r="161" customFormat="1" ht="13.9" hidden="1"/>
    <row r="162" customFormat="1" ht="13.9" hidden="1"/>
    <row r="163" customFormat="1" ht="13.9" hidden="1"/>
    <row r="164" customFormat="1" ht="13.9" hidden="1"/>
    <row r="165" customFormat="1" ht="13.9" hidden="1"/>
    <row r="166" customFormat="1" ht="13.9" hidden="1"/>
    <row r="167" customFormat="1" ht="13.9" hidden="1"/>
    <row r="168" customFormat="1" ht="13.9" hidden="1"/>
    <row r="169" customFormat="1" ht="13.9" hidden="1"/>
    <row r="170" customFormat="1" ht="13.9" hidden="1"/>
    <row r="171" customFormat="1" ht="13.9" hidden="1"/>
    <row r="172" customFormat="1" ht="13.9" hidden="1"/>
    <row r="173" customFormat="1" ht="13.9" hidden="1"/>
    <row r="174" customFormat="1" ht="13.9" hidden="1"/>
    <row r="175" customFormat="1" ht="13.9" hidden="1"/>
    <row r="176" customFormat="1" ht="13.9" hidden="1"/>
    <row r="177" customFormat="1" ht="13.9" hidden="1"/>
    <row r="178" customFormat="1" ht="13.9" hidden="1"/>
    <row r="179" customFormat="1" ht="13.9" hidden="1"/>
    <row r="180" customFormat="1" ht="13.9" hidden="1"/>
    <row r="181" customFormat="1" ht="13.9" hidden="1"/>
    <row r="182" customFormat="1" ht="13.9" hidden="1"/>
    <row r="183" customFormat="1" ht="13.9" hidden="1"/>
    <row r="184" customFormat="1" ht="13.9" hidden="1"/>
    <row r="185" customFormat="1" ht="13.9" hidden="1"/>
    <row r="186" customFormat="1" ht="13.9" hidden="1"/>
    <row r="187" customFormat="1" ht="13.9" hidden="1"/>
    <row r="188" customFormat="1" ht="13.9" hidden="1"/>
    <row r="189" customFormat="1" ht="13.9" hidden="1"/>
    <row r="190" customFormat="1" ht="13.9" hidden="1"/>
    <row r="191" customFormat="1" ht="13.9" hidden="1"/>
    <row r="192" customFormat="1" ht="13.9" hidden="1"/>
    <row r="193" customFormat="1" ht="13.9" hidden="1"/>
    <row r="194" customFormat="1" ht="13.9" hidden="1"/>
    <row r="195" customFormat="1" ht="13.9" hidden="1"/>
    <row r="196" customFormat="1" ht="13.9" hidden="1"/>
    <row r="197" customFormat="1" ht="13.9" hidden="1"/>
    <row r="198" customFormat="1" ht="13.9" hidden="1"/>
    <row r="199" customFormat="1" ht="13.9" hidden="1"/>
    <row r="200" customFormat="1" ht="13.9" hidden="1"/>
    <row r="201" customFormat="1" ht="13.9" hidden="1"/>
    <row r="202" customFormat="1" ht="13.9" hidden="1"/>
    <row r="203" customFormat="1" ht="13.9" hidden="1"/>
    <row r="204" customFormat="1" ht="13.9" hidden="1"/>
    <row r="205" customFormat="1" ht="13.9" hidden="1"/>
    <row r="206" customFormat="1" ht="13.9" hidden="1"/>
    <row r="207" customFormat="1" ht="13.9" hidden="1"/>
    <row r="208" customFormat="1" ht="13.9" hidden="1"/>
    <row r="209" customFormat="1" ht="13.9" hidden="1"/>
    <row r="210" customFormat="1" ht="13.9" hidden="1"/>
    <row r="211" customFormat="1" ht="13.9" hidden="1"/>
    <row r="212" customFormat="1" ht="13.9" hidden="1"/>
    <row r="213" customFormat="1" ht="13.9" hidden="1"/>
    <row r="214" customFormat="1" ht="13.9" hidden="1"/>
    <row r="215" customFormat="1" ht="13.9" hidden="1"/>
    <row r="216" customFormat="1" ht="13.9" hidden="1"/>
    <row r="217" customFormat="1" ht="13.9" hidden="1"/>
    <row r="218" customFormat="1" ht="13.9" hidden="1"/>
    <row r="219" customFormat="1" ht="13.9" hidden="1"/>
    <row r="220" customFormat="1" ht="13.9" hidden="1"/>
    <row r="221" customFormat="1" ht="13.9" hidden="1"/>
    <row r="222" customFormat="1" ht="13.9" hidden="1"/>
    <row r="223" customFormat="1" ht="13.9" hidden="1"/>
    <row r="224" customFormat="1" ht="13.9" hidden="1"/>
    <row r="225" customFormat="1" ht="13.9" hidden="1"/>
    <row r="226" customFormat="1" ht="13.9" hidden="1"/>
    <row r="227" customFormat="1" ht="13.9" hidden="1"/>
    <row r="228" customFormat="1" ht="13.9" hidden="1"/>
    <row r="229" customFormat="1" ht="13.9" hidden="1"/>
    <row r="230" customFormat="1" ht="13.9" hidden="1"/>
    <row r="231" customFormat="1" ht="13.9" hidden="1"/>
    <row r="232" customFormat="1" ht="13.9" hidden="1"/>
    <row r="233" customFormat="1" ht="13.9" hidden="1"/>
    <row r="234" customFormat="1" ht="13.9" hidden="1"/>
    <row r="235" customFormat="1" ht="13.9" hidden="1"/>
    <row r="236" customFormat="1" ht="13.9" hidden="1"/>
    <row r="237" customFormat="1" ht="13.9" hidden="1"/>
    <row r="238" customFormat="1" ht="13.9" hidden="1"/>
    <row r="239" customFormat="1" ht="13.9" hidden="1"/>
    <row r="240" customFormat="1" ht="13.9" hidden="1"/>
    <row r="241" customFormat="1" ht="13.9" hidden="1"/>
    <row r="242" customFormat="1" ht="13.9" hidden="1"/>
    <row r="243" customFormat="1" ht="13.9" hidden="1"/>
    <row r="244" customFormat="1" ht="13.9" hidden="1"/>
    <row r="245" customFormat="1" ht="13.9" hidden="1"/>
    <row r="246" customFormat="1" ht="13.9" hidden="1"/>
    <row r="247" customFormat="1" ht="13.9" hidden="1"/>
    <row r="248" customFormat="1" ht="13.9" hidden="1"/>
    <row r="249" customFormat="1" ht="13.9" hidden="1"/>
    <row r="250" customFormat="1" ht="13.9" hidden="1"/>
    <row r="251" customFormat="1" ht="13.9" hidden="1"/>
    <row r="252" customFormat="1" ht="13.9" hidden="1"/>
    <row r="253" customFormat="1" ht="13.9" hidden="1"/>
    <row r="254" customFormat="1" ht="13.9" hidden="1"/>
    <row r="255" customFormat="1" ht="13.9" hidden="1"/>
    <row r="256" customFormat="1" ht="13.9" hidden="1"/>
    <row r="257" customFormat="1" ht="13.9" hidden="1"/>
    <row r="258" customFormat="1" ht="13.9" hidden="1"/>
    <row r="259" customFormat="1" ht="13.9" hidden="1"/>
    <row r="260" customFormat="1" ht="13.9" hidden="1"/>
    <row r="261" customFormat="1" ht="13.9" hidden="1"/>
    <row r="262" customFormat="1" ht="13.9" hidden="1"/>
    <row r="263" customFormat="1" ht="13.9" hidden="1"/>
    <row r="264" customFormat="1" ht="13.9" hidden="1"/>
    <row r="265" customFormat="1" ht="13.9" hidden="1"/>
    <row r="266" customFormat="1" ht="13.9" hidden="1"/>
    <row r="267" customFormat="1" ht="13.9" hidden="1"/>
    <row r="268" customFormat="1" ht="13.9" hidden="1"/>
    <row r="269" customFormat="1" ht="13.9" hidden="1"/>
    <row r="270" customFormat="1" ht="13.9" hidden="1"/>
    <row r="271" customFormat="1" ht="13.9" hidden="1"/>
    <row r="272" customFormat="1" ht="13.9" hidden="1"/>
    <row r="273" customFormat="1" ht="13.9" hidden="1"/>
    <row r="274" customFormat="1" ht="13.9" hidden="1"/>
    <row r="275" customFormat="1" ht="13.9" hidden="1"/>
    <row r="276" customFormat="1" ht="13.9" hidden="1"/>
    <row r="277" customFormat="1" ht="13.9" hidden="1"/>
    <row r="278" customFormat="1" ht="13.9" hidden="1"/>
    <row r="279" customFormat="1" ht="13.9" hidden="1"/>
    <row r="280" customFormat="1" ht="13.9" hidden="1"/>
    <row r="281" customFormat="1" ht="13.9" hidden="1"/>
    <row r="282" customFormat="1" ht="13.9" hidden="1"/>
    <row r="283" customFormat="1" ht="13.9" hidden="1"/>
    <row r="284" customFormat="1" ht="13.9" hidden="1"/>
    <row r="285" customFormat="1" ht="13.9" hidden="1"/>
    <row r="286" customFormat="1" ht="13.9" hidden="1"/>
    <row r="287" customFormat="1" ht="13.9" hidden="1"/>
    <row r="288" customFormat="1" ht="13.9" hidden="1"/>
    <row r="289" customFormat="1" ht="13.9" hidden="1"/>
    <row r="290" customFormat="1" ht="13.9" hidden="1"/>
    <row r="291" customFormat="1" ht="13.9" hidden="1"/>
    <row r="292" customFormat="1" ht="13.9" hidden="1"/>
    <row r="293" customFormat="1" ht="13.9" hidden="1"/>
    <row r="294" customFormat="1" ht="13.9" hidden="1"/>
    <row r="295" customFormat="1" ht="13.9" hidden="1"/>
    <row r="296" customFormat="1" ht="13.9" hidden="1"/>
    <row r="297" customFormat="1" ht="13.9" hidden="1"/>
    <row r="298" customFormat="1" ht="13.9" hidden="1"/>
    <row r="299" customFormat="1" ht="13.9" hidden="1"/>
    <row r="300" customFormat="1" ht="13.9" hidden="1"/>
    <row r="301" customFormat="1" ht="13.9" hidden="1"/>
    <row r="302" customFormat="1" ht="13.9" hidden="1"/>
    <row r="303" customFormat="1" ht="13.9" hidden="1"/>
    <row r="304" customFormat="1" ht="13.9" hidden="1"/>
    <row r="305" customFormat="1" ht="13.9" hidden="1"/>
    <row r="306" customFormat="1" ht="13.9" hidden="1"/>
    <row r="307" customFormat="1" ht="13.9" hidden="1"/>
    <row r="308" customFormat="1" ht="13.9" hidden="1"/>
    <row r="309" customFormat="1" ht="13.9" hidden="1"/>
    <row r="310" customFormat="1" ht="13.9" hidden="1"/>
    <row r="311" customFormat="1" ht="13.9" hidden="1"/>
    <row r="312" customFormat="1" ht="13.9" hidden="1"/>
    <row r="313" customFormat="1" ht="13.9" hidden="1"/>
    <row r="314" customFormat="1" ht="13.9" hidden="1"/>
    <row r="315" customFormat="1" ht="13.9" hidden="1"/>
    <row r="316" customFormat="1" ht="13.9" hidden="1"/>
    <row r="317" customFormat="1" ht="13.9" hidden="1"/>
    <row r="318" customFormat="1" ht="13.9" hidden="1"/>
    <row r="319" customFormat="1" ht="13.9" hidden="1"/>
    <row r="320" customFormat="1" ht="13.9" hidden="1"/>
    <row r="321" customFormat="1" ht="13.9" hidden="1"/>
    <row r="322" customFormat="1" ht="13.9" hidden="1"/>
    <row r="323" customFormat="1" ht="13.9" hidden="1"/>
    <row r="324" customFormat="1" ht="13.9" hidden="1"/>
    <row r="325" customFormat="1" ht="13.9" hidden="1"/>
    <row r="326" customFormat="1" ht="13.9" hidden="1"/>
    <row r="327" customFormat="1" ht="13.9" hidden="1"/>
    <row r="328" customFormat="1" ht="13.9" hidden="1"/>
    <row r="329" customFormat="1" ht="13.9" hidden="1"/>
    <row r="330" customFormat="1" ht="13.9" hidden="1"/>
    <row r="331" customFormat="1" ht="13.9" hidden="1"/>
    <row r="332" customFormat="1" ht="13.9" hidden="1"/>
    <row r="333" customFormat="1" ht="13.9" hidden="1"/>
    <row r="334" customFormat="1" ht="13.9" hidden="1"/>
    <row r="335" customFormat="1" ht="13.9" hidden="1"/>
    <row r="336" customFormat="1" ht="13.9" hidden="1"/>
    <row r="337" customFormat="1" ht="13.9" hidden="1"/>
    <row r="338" customFormat="1" ht="13.9" hidden="1"/>
    <row r="339" customFormat="1" ht="13.9" hidden="1"/>
    <row r="340" customFormat="1" ht="13.9" hidden="1"/>
    <row r="341" customFormat="1" ht="13.9" hidden="1"/>
    <row r="342" customFormat="1" ht="13.9" hidden="1"/>
    <row r="343" customFormat="1" ht="13.9" hidden="1"/>
    <row r="344" customFormat="1" ht="13.9" hidden="1"/>
    <row r="345" customFormat="1" ht="13.9" hidden="1"/>
    <row r="346" customFormat="1" ht="13.9" hidden="1"/>
    <row r="347" customFormat="1" ht="13.9" hidden="1"/>
    <row r="348" customFormat="1" ht="13.9" hidden="1"/>
    <row r="349" customFormat="1" ht="13.9" hidden="1"/>
    <row r="350" customFormat="1" ht="13.9" hidden="1"/>
    <row r="351" customFormat="1" ht="13.9" hidden="1"/>
    <row r="352" customFormat="1" ht="13.9" hidden="1"/>
    <row r="353" customFormat="1" ht="13.9" hidden="1"/>
    <row r="354" customFormat="1" ht="13.9" hidden="1"/>
    <row r="355" customFormat="1" ht="13.9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92" zoomScaleNormal="92" workbookViewId="0">
      <pane xSplit="9" ySplit="6" topLeftCell="J7" activePane="bottomRight" state="frozen"/>
      <selection pane="bottomRight" activeCell="J20" sqref="J20"/>
      <selection pane="bottomLeft"/>
      <selection pane="topRight"/>
    </sheetView>
  </sheetViews>
  <sheetFormatPr defaultColWidth="0" defaultRowHeight="12.75" customHeight="1" zeroHeight="1"/>
  <cols>
    <col min="1" max="4" width="1.125" style="24" customWidth="1"/>
    <col min="5" max="5" width="80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2.125" style="26" hidden="1"/>
  </cols>
  <sheetData>
    <row r="1" spans="1:25" s="13" customFormat="1" ht="28.15">
      <c r="A1" s="230" t="e">
        <f ca="1" xml:space="preserve"> RIGHT(CELL("filename", A1), LEN(CELL("filename", A1)) - SEARCH("]", CELL("filename", A1)))</f>
        <v>#VALUE!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3.9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3.9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3.9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3.9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3.9">
      <c r="A6"/>
      <c r="B6"/>
      <c r="C6"/>
      <c r="D6"/>
      <c r="E6" s="3" t="str">
        <f>Time!E$11</f>
        <v>Model column counter</v>
      </c>
      <c r="F6" s="11" t="s">
        <v>101</v>
      </c>
      <c r="G6" s="11" t="s">
        <v>102</v>
      </c>
      <c r="H6" s="56" t="s">
        <v>126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3.9">
      <c r="A7"/>
      <c r="B7"/>
      <c r="C7"/>
      <c r="D7"/>
      <c r="F7" s="11"/>
      <c r="G7" s="11"/>
      <c r="H7" s="56"/>
    </row>
    <row r="8" spans="1:25" s="3" customFormat="1" ht="13.9">
      <c r="A8" s="37" t="s">
        <v>174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3.9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3.9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55286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10735</v>
      </c>
      <c r="O10" s="258">
        <f xml:space="preserve"> InpRows!O$18</f>
        <v>9927</v>
      </c>
      <c r="P10" s="258">
        <f xml:space="preserve"> InpRows!P$18</f>
        <v>11835</v>
      </c>
      <c r="Q10" s="258">
        <f xml:space="preserve"> InpRows!Q$18</f>
        <v>11389</v>
      </c>
      <c r="R10" s="258">
        <f xml:space="preserve"> InpRows!R$18</f>
        <v>11400</v>
      </c>
      <c r="S10" s="258">
        <f xml:space="preserve"> InpRows!S$18</f>
        <v>0</v>
      </c>
    </row>
    <row r="11" spans="1:25" s="41" customFormat="1" ht="13.9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51352.771999999997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10940</v>
      </c>
      <c r="O11" s="258">
        <f xml:space="preserve"> InpRows!O$20</f>
        <v>10023</v>
      </c>
      <c r="P11" s="258">
        <f xml:space="preserve"> InpRows!P$20</f>
        <v>9930</v>
      </c>
      <c r="Q11" s="258">
        <f xml:space="preserve"> InpRows!Q$20</f>
        <v>10128.6</v>
      </c>
      <c r="R11" s="258">
        <f xml:space="preserve"> InpRows!R$20</f>
        <v>10331.172</v>
      </c>
      <c r="S11" s="258">
        <f xml:space="preserve"> InpRows!S$20</f>
        <v>0</v>
      </c>
    </row>
    <row r="12" spans="1:25" s="53" customFormat="1" ht="13.9">
      <c r="A12" s="47"/>
      <c r="B12" s="47"/>
      <c r="C12" s="47"/>
      <c r="D12" s="47"/>
      <c r="E12" s="34" t="s">
        <v>175</v>
      </c>
      <c r="F12" s="34"/>
      <c r="G12" s="26" t="s">
        <v>83</v>
      </c>
      <c r="H12" s="52">
        <f xml:space="preserve"> SUM( J12:S12 )</f>
        <v>-3933.2279999999992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205</v>
      </c>
      <c r="O12" s="265">
        <f t="shared" si="0"/>
        <v>96</v>
      </c>
      <c r="P12" s="265">
        <f t="shared" si="0"/>
        <v>-1905</v>
      </c>
      <c r="Q12" s="265">
        <f t="shared" si="0"/>
        <v>-1260.3999999999996</v>
      </c>
      <c r="R12" s="265">
        <f t="shared" si="0"/>
        <v>-1068.8279999999995</v>
      </c>
      <c r="S12" s="265">
        <f t="shared" si="0"/>
        <v>0</v>
      </c>
    </row>
    <row r="13" spans="1:25" s="53" customFormat="1" ht="13.9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3.9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327</v>
      </c>
      <c r="O14" s="261">
        <f xml:space="preserve"> InpRows!O$22</f>
        <v>361.5</v>
      </c>
      <c r="P14" s="261">
        <f xml:space="preserve"> InpRows!P$22</f>
        <v>361</v>
      </c>
      <c r="Q14" s="261">
        <f xml:space="preserve"> InpRows!Q$22</f>
        <v>361.5</v>
      </c>
      <c r="R14" s="261">
        <f xml:space="preserve"> InpRows!R$22</f>
        <v>359.9</v>
      </c>
      <c r="S14" s="261">
        <f xml:space="preserve"> InpRows!S$22</f>
        <v>0</v>
      </c>
    </row>
    <row r="15" spans="1:25" s="41" customFormat="1" ht="13.9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3.9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-3933.2279999999992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205</v>
      </c>
      <c r="O16" s="262">
        <f t="shared" si="1"/>
        <v>96</v>
      </c>
      <c r="P16" s="262">
        <f t="shared" si="1"/>
        <v>-1905</v>
      </c>
      <c r="Q16" s="262">
        <f t="shared" si="1"/>
        <v>-1260.3999999999996</v>
      </c>
      <c r="R16" s="262">
        <f t="shared" si="1"/>
        <v>-1068.8279999999995</v>
      </c>
      <c r="S16" s="262">
        <f t="shared" si="1"/>
        <v>0</v>
      </c>
    </row>
    <row r="17" spans="1:19" ht="13.15">
      <c r="A17" s="26"/>
      <c r="B17" s="26"/>
      <c r="C17" s="26"/>
      <c r="D17" s="26"/>
      <c r="E17" s="26" t="s">
        <v>176</v>
      </c>
      <c r="F17" s="26"/>
      <c r="G17" s="26" t="s">
        <v>84</v>
      </c>
      <c r="H17" s="263">
        <f>SUM(J17:XFD17)</f>
        <v>-1.4262717971999996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6.7034999999999997E-2</v>
      </c>
      <c r="O17" s="263">
        <f t="shared" si="2"/>
        <v>3.4703999999999999E-2</v>
      </c>
      <c r="P17" s="263">
        <f t="shared" si="2"/>
        <v>-0.68770500000000001</v>
      </c>
      <c r="Q17" s="263">
        <f t="shared" si="2"/>
        <v>-0.45563459999999983</v>
      </c>
      <c r="R17" s="263">
        <f t="shared" si="2"/>
        <v>-0.38467119719999981</v>
      </c>
      <c r="S17" s="263">
        <f t="shared" si="2"/>
        <v>0</v>
      </c>
    </row>
    <row r="18" spans="1:19" s="13" customFormat="1" ht="13.9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3.15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3.1199999999999999E-2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3.15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3.15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3.15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3.15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-1.4262717971999996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6.7034999999999997E-2</v>
      </c>
      <c r="O23" s="262">
        <f t="shared" si="3"/>
        <v>3.4703999999999999E-2</v>
      </c>
      <c r="P23" s="262">
        <f t="shared" si="3"/>
        <v>-0.68770500000000001</v>
      </c>
      <c r="Q23" s="262">
        <f t="shared" si="3"/>
        <v>-0.45563459999999983</v>
      </c>
      <c r="R23" s="262">
        <f t="shared" si="3"/>
        <v>-0.38467119719999981</v>
      </c>
      <c r="S23" s="262">
        <f t="shared" si="3"/>
        <v>0</v>
      </c>
    </row>
    <row r="24" spans="1:19" s="263" customFormat="1" ht="13.9" thickBot="1">
      <c r="A24" s="262"/>
      <c r="B24" s="262"/>
      <c r="C24" s="262"/>
      <c r="E24" s="270" t="s">
        <v>177</v>
      </c>
      <c r="F24" s="271"/>
      <c r="G24" s="271" t="s">
        <v>84</v>
      </c>
      <c r="H24" s="271">
        <f xml:space="preserve"> SUM( N24:R24 )</f>
        <v>-1.4719534304916733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7.5800702591679439E-2</v>
      </c>
      <c r="O24" s="264">
        <f xml:space="preserve"> O22 * O23 * ( 1 + $F$19 ) ^ ( $H$22 - O21 )</f>
        <v>3.8054695191846906E-2</v>
      </c>
      <c r="P24" s="264">
        <f t="shared" si="4"/>
        <v>-0.73128723155519992</v>
      </c>
      <c r="Q24" s="264">
        <f t="shared" si="4"/>
        <v>-0.4698503995199998</v>
      </c>
      <c r="R24" s="264">
        <f t="shared" si="4"/>
        <v>-0.38467119719999981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3.9">
      <c r="A26" s="39" t="s">
        <v>125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defaultGridColor="0" colorId="22" zoomScale="130" zoomScaleNormal="130" workbookViewId="0">
      <selection activeCell="E5" sqref="E5"/>
    </sheetView>
  </sheetViews>
  <sheetFormatPr defaultColWidth="0" defaultRowHeight="13.9" zeroHeight="1"/>
  <cols>
    <col min="1" max="4" width="1.125" customWidth="1"/>
    <col min="5" max="5" width="92.125" customWidth="1"/>
    <col min="6" max="6" width="9.625" bestFit="1" customWidth="1"/>
    <col min="7" max="7" width="12.75" customWidth="1"/>
    <col min="8" max="8" width="11.625" customWidth="1"/>
    <col min="9" max="9" width="2.375" hidden="1"/>
    <col min="10" max="16382" width="8.875" hidden="1"/>
    <col min="16383" max="16384" width="2.5" hidden="1"/>
  </cols>
  <sheetData>
    <row r="1" spans="1:8" ht="28.15">
      <c r="A1" s="230" t="e">
        <f ca="1" xml:space="preserve"> RIGHT(CELL("filename", A1), LEN(CELL("filename", A1)) - SEARCH("]", CELL("filename", A1)))</f>
        <v>#VALUE!</v>
      </c>
      <c r="B1" s="230"/>
      <c r="C1" s="230"/>
      <c r="D1" s="230"/>
      <c r="E1" s="230"/>
      <c r="F1" s="230"/>
      <c r="G1" s="230"/>
      <c r="H1" s="230"/>
    </row>
    <row r="2" spans="1:8">
      <c r="F2" s="11" t="s">
        <v>101</v>
      </c>
      <c r="G2" s="11" t="s">
        <v>102</v>
      </c>
      <c r="H2" s="56" t="s">
        <v>126</v>
      </c>
    </row>
    <row r="3" spans="1:8">
      <c r="D3" s="29" t="s">
        <v>127</v>
      </c>
    </row>
    <row r="4" spans="1:8">
      <c r="D4" s="29"/>
    </row>
    <row r="5" spans="1:8" ht="14.65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Water!F$24</f>
        <v>0</v>
      </c>
      <c r="G5" s="269" t="str">
        <f xml:space="preserve"> Water!G$24</f>
        <v>£m</v>
      </c>
      <c r="H5" s="258">
        <f xml:space="preserve"> Water!H$24</f>
        <v>9.290513869910324</v>
      </c>
    </row>
    <row r="6" spans="1:8"/>
    <row r="7" spans="1:8">
      <c r="D7" s="29" t="s">
        <v>174</v>
      </c>
    </row>
    <row r="8" spans="1:8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-1.4719534304916733</v>
      </c>
    </row>
    <row r="10" spans="1:8">
      <c r="E10" s="236"/>
    </row>
    <row r="11" spans="1:8">
      <c r="A11" s="39" t="s">
        <v>125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watTopic xmlns="acf77b03-75e2-4870-bfbf-a9f9f072ea94">N/A</OfwatTopic>
    <ContentDescription xmlns="acf77b03-75e2-4870-bfbf-a9f9f072ea94" xsi:nil="true"/>
    <DocumentOrder xmlns="acf77b03-75e2-4870-bfbf-a9f9f072ea94" xsi:nil="true"/>
    <SharedWithUsers xmlns="2239560c-101f-4e94-bfcb-0868444b4b4c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D900A52C734B48AAFC332F002A61F2" ma:contentTypeVersion="11" ma:contentTypeDescription="Create a new document." ma:contentTypeScope="" ma:versionID="d10261e21878d684520468954e2e4c6d">
  <xsd:schema xmlns:xsd="http://www.w3.org/2001/XMLSchema" xmlns:xs="http://www.w3.org/2001/XMLSchema" xmlns:p="http://schemas.microsoft.com/office/2006/metadata/properties" xmlns:ns2="acf77b03-75e2-4870-bfbf-a9f9f072ea94" xmlns:ns3="2239560c-101f-4e94-bfcb-0868444b4b4c" targetNamespace="http://schemas.microsoft.com/office/2006/metadata/properties" ma:root="true" ma:fieldsID="24e33730404a4617bc033aea61d7a96e" ns2:_="" ns3:_="">
    <xsd:import namespace="acf77b03-75e2-4870-bfbf-a9f9f072ea94"/>
    <xsd:import namespace="2239560c-101f-4e94-bfcb-0868444b4b4c"/>
    <xsd:element name="properties">
      <xsd:complexType>
        <xsd:sequence>
          <xsd:element name="documentManagement">
            <xsd:complexType>
              <xsd:all>
                <xsd:element ref="ns2:ContentDescription" minOccurs="0"/>
                <xsd:element ref="ns2:DocumentOrder" minOccurs="0"/>
                <xsd:element ref="ns2:OfwatTopic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77b03-75e2-4870-bfbf-a9f9f072ea94" elementFormDefault="qualified">
    <xsd:import namespace="http://schemas.microsoft.com/office/2006/documentManagement/types"/>
    <xsd:import namespace="http://schemas.microsoft.com/office/infopath/2007/PartnerControls"/>
    <xsd:element name="ContentDescription" ma:index="8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DocumentOrder" ma:index="9" nillable="true" ma:displayName="Document Order" ma:format="Dropdown" ma:internalName="DocumentOrder" ma:percentage="FALSE">
      <xsd:simpleType>
        <xsd:restriction base="dms:Number"/>
      </xsd:simpleType>
    </xsd:element>
    <xsd:element name="OfwatTopic" ma:index="10" ma:displayName="Ofwat Topic" ma:default="N/A" ma:description="MBP Aligned Topic" ma:format="Dropdown" ma:internalName="OfwatTopic">
      <xsd:simpleType>
        <xsd:restriction base="dms:Choice">
          <xsd:enumeration value="CEO Introduction"/>
          <xsd:enumeration value="Executive Summary"/>
          <xsd:enumeration value="Bills and affordability"/>
          <xsd:enumeration value="Efficiency and innovation"/>
          <xsd:enumeration value="Long Term Delivery Strategy"/>
          <xsd:enumeration value="Reflecting an understanding of customers and communities"/>
          <xsd:enumeration value="Delivering outcomes for customers"/>
          <xsd:enumeration value="Setting expenditure allowances"/>
          <xsd:enumeration value="Aligning risk and return"/>
          <xsd:enumeration value="Aligning risk and return: financeability"/>
          <xsd:enumeration value="Board Assurance Statement"/>
          <xsd:enumeration value="Reconciliation of past performance"/>
          <xsd:enumeration value="N/A"/>
          <xsd:enumeration value="Encouraging quality and ambitious business plans"/>
          <xsd:enumeration value="Data tables commentary"/>
          <xsd:enumeration value="Promoting financial resilience"/>
          <xsd:enumeration value="Main Business Plan"/>
          <xsd:enumeration value="Draft Determination"/>
          <xsd:enumeration value="Final Determination"/>
          <xsd:enumeration value="Government priorities and targets"/>
          <xsd:enumeration value="Environmental and social value (and Net Zero)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9560c-101f-4e94-bfcb-0868444b4b4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21E72D-4A1E-4FA1-8BA6-8A7E2A7462E7}"/>
</file>

<file path=customXml/itemProps2.xml><?xml version="1.0" encoding="utf-8"?>
<ds:datastoreItem xmlns:ds="http://schemas.openxmlformats.org/officeDocument/2006/customXml" ds:itemID="{D2C4E2E4-E277-4FED-A1B6-AEFD61362D9A}"/>
</file>

<file path=customXml/itemProps3.xml><?xml version="1.0" encoding="utf-8"?>
<ds:datastoreItem xmlns:ds="http://schemas.openxmlformats.org/officeDocument/2006/customXml" ds:itemID="{052647F6-60EF-4B0F-B7A6-57A9EF445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Paulo Lewandowski</cp:lastModifiedBy>
  <cp:revision>1</cp:revision>
  <dcterms:created xsi:type="dcterms:W3CDTF">2020-02-28T16:27:55Z</dcterms:created>
  <dcterms:modified xsi:type="dcterms:W3CDTF">2023-10-02T09:45:59Z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0x010100F4D900A52C734B48AAFC332F002A61F2</vt:lpwstr>
  </property>
  <property fmtid="{D5CDD505-2E9C-101B-9397-08002B2CF9AE}" pid="3" name="Meeting">
    <vt:lpwstr/>
  </property>
  <property fmtid="{D5CDD505-2E9C-101B-9397-08002B2CF9AE}" pid="4" name="Stakeholder 2">
    <vt:lpwstr/>
  </property>
  <property fmtid="{D5CDD505-2E9C-101B-9397-08002B2CF9AE}" pid="5" name="Hierarchy">
    <vt:lpwstr/>
  </property>
  <property fmtid="{D5CDD505-2E9C-101B-9397-08002B2CF9AE}" pid="6" name="Collection">
    <vt:lpwstr/>
  </property>
  <property fmtid="{D5CDD505-2E9C-101B-9397-08002B2CF9AE}" pid="7" name="Project Code">
    <vt:lpwstr>1896;#Company performance monitoring ＆ engagement|3cbb2248-aeb0-4f5e-8833-d72f52afb8f0</vt:lpwstr>
  </property>
  <property fmtid="{D5CDD505-2E9C-101B-9397-08002B2CF9AE}" pid="8" name="Security Classification">
    <vt:lpwstr>21;#OFFICIAL|c2540f30-f875-494b-a43f-ebfb5017a6ad</vt:lpwstr>
  </property>
  <property fmtid="{D5CDD505-2E9C-101B-9397-08002B2CF9AE}" pid="9" name="Stakeholder">
    <vt:lpwstr>25;#Water and wastewater companies (WaSCs)|1f450446-47d1-4fe9-8d64-c249a3be1897</vt:lpwstr>
  </property>
  <property fmtid="{D5CDD505-2E9C-101B-9397-08002B2CF9AE}" pid="10" name="Stakeholder_x0020_3">
    <vt:lpwstr/>
  </property>
  <property fmtid="{D5CDD505-2E9C-101B-9397-08002B2CF9AE}" pid="11" name="Stakeholder_x0020_4">
    <vt:lpwstr/>
  </property>
  <property fmtid="{D5CDD505-2E9C-101B-9397-08002B2CF9AE}" pid="12" name="Stakeholder_x0020_2">
    <vt:lpwstr/>
  </property>
  <property fmtid="{D5CDD505-2E9C-101B-9397-08002B2CF9AE}" pid="13" name="Stakeholder_x0020_5">
    <vt:lpwstr/>
  </property>
  <property fmtid="{D5CDD505-2E9C-101B-9397-08002B2CF9AE}" pid="14" name="Stakeholder 5">
    <vt:lpwstr/>
  </property>
  <property fmtid="{D5CDD505-2E9C-101B-9397-08002B2CF9AE}" pid="15" name="Stakeholder 3">
    <vt:lpwstr/>
  </property>
  <property fmtid="{D5CDD505-2E9C-101B-9397-08002B2CF9AE}" pid="16" name="Stakeholder 4">
    <vt:lpwstr/>
  </property>
  <property fmtid="{D5CDD505-2E9C-101B-9397-08002B2CF9AE}" pid="17" name="MSIP_Label_d04dfc70-0289-4bbf-a1df-2e48919102f8_Enabled">
    <vt:lpwstr>true</vt:lpwstr>
  </property>
  <property fmtid="{D5CDD505-2E9C-101B-9397-08002B2CF9AE}" pid="18" name="MSIP_Label_d04dfc70-0289-4bbf-a1df-2e48919102f8_SetDate">
    <vt:lpwstr>2023-05-10T08:24:01Z</vt:lpwstr>
  </property>
  <property fmtid="{D5CDD505-2E9C-101B-9397-08002B2CF9AE}" pid="19" name="MSIP_Label_d04dfc70-0289-4bbf-a1df-2e48919102f8_Method">
    <vt:lpwstr>Privileged</vt:lpwstr>
  </property>
  <property fmtid="{D5CDD505-2E9C-101B-9397-08002B2CF9AE}" pid="20" name="MSIP_Label_d04dfc70-0289-4bbf-a1df-2e48919102f8_Name">
    <vt:lpwstr>Private2</vt:lpwstr>
  </property>
  <property fmtid="{D5CDD505-2E9C-101B-9397-08002B2CF9AE}" pid="21" name="MSIP_Label_d04dfc70-0289-4bbf-a1df-2e48919102f8_SiteId">
    <vt:lpwstr>92ebd22d-0a9c-4516-a68f-ba966853a8f3</vt:lpwstr>
  </property>
  <property fmtid="{D5CDD505-2E9C-101B-9397-08002B2CF9AE}" pid="22" name="MSIP_Label_d04dfc70-0289-4bbf-a1df-2e48919102f8_ActionId">
    <vt:lpwstr>70369795-ffbd-401a-8866-cbfbb37eaa58</vt:lpwstr>
  </property>
  <property fmtid="{D5CDD505-2E9C-101B-9397-08002B2CF9AE}" pid="23" name="MSIP_Label_d04dfc70-0289-4bbf-a1df-2e48919102f8_ContentBits">
    <vt:lpwstr>0</vt:lpwstr>
  </property>
  <property fmtid="{D5CDD505-2E9C-101B-9397-08002B2CF9AE}" pid="24" name="Order">
    <vt:r8>1200</vt:r8>
  </property>
  <property fmtid="{D5CDD505-2E9C-101B-9397-08002B2CF9AE}" pid="25" name="xd_Signature">
    <vt:bool>false</vt:bool>
  </property>
  <property fmtid="{D5CDD505-2E9C-101B-9397-08002B2CF9AE}" pid="26" name="xd_ProgID">
    <vt:lpwstr/>
  </property>
  <property fmtid="{D5CDD505-2E9C-101B-9397-08002B2CF9AE}" pid="27" name="_SourceUrl">
    <vt:lpwstr/>
  </property>
  <property fmtid="{D5CDD505-2E9C-101B-9397-08002B2CF9AE}" pid="28" name="_SharedFileIndex">
    <vt:lpwstr/>
  </property>
  <property fmtid="{D5CDD505-2E9C-101B-9397-08002B2CF9AE}" pid="29" name="ComplianceAssetId">
    <vt:lpwstr/>
  </property>
  <property fmtid="{D5CDD505-2E9C-101B-9397-08002B2CF9AE}" pid="30" name="TemplateUrl">
    <vt:lpwstr/>
  </property>
  <property fmtid="{D5CDD505-2E9C-101B-9397-08002B2CF9AE}" pid="31" name="_ExtendedDescription">
    <vt:lpwstr/>
  </property>
  <property fmtid="{D5CDD505-2E9C-101B-9397-08002B2CF9AE}" pid="32" name="TriggerFlowInfo">
    <vt:lpwstr/>
  </property>
</Properties>
</file>