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2" documentId="8_{ABC083F8-892F-4848-9D3A-4BA1260F5294}" xr6:coauthVersionLast="47" xr6:coauthVersionMax="47" xr10:uidLastSave="{C9CAE845-CB8C-4964-A03A-327FEC562AE0}"/>
  <bookViews>
    <workbookView xWindow="-110" yWindow="-110" windowWidth="22780" windowHeight="14540" firstSheet="2" xr2:uid="{00000000-000D-0000-FFFF-FFFF00000000}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data">#REF!</definedName>
    <definedName name="CIQWBGuid" hidden="1">"0f0259b9-6046-41aa-ac9c-7befc2576c88"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hidden="1">{"bal",#N/A,FALSE,"working papers";"income",#N/A,FALSE,"working papers"}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30" l="1"/>
  <c r="F62" i="30"/>
  <c r="F63" i="30"/>
  <c r="F64" i="30"/>
  <c r="F65" i="30"/>
  <c r="F66" i="30"/>
  <c r="F68" i="30"/>
  <c r="F69" i="30"/>
  <c r="F70" i="30"/>
  <c r="F71" i="30"/>
  <c r="F72" i="30"/>
  <c r="F73" i="30"/>
  <c r="F75" i="30"/>
  <c r="F76" i="30"/>
  <c r="F77" i="30"/>
  <c r="F78" i="30"/>
  <c r="F79" i="30"/>
  <c r="F80" i="30"/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205" i="30"/>
  <c r="F158" i="33" s="1"/>
  <c r="F204" i="30"/>
  <c r="F157" i="33" s="1"/>
  <c r="F203" i="30"/>
  <c r="F156" i="33" s="1"/>
  <c r="F202" i="30"/>
  <c r="F155" i="33" s="1"/>
  <c r="F201" i="30"/>
  <c r="F154" i="33" s="1"/>
  <c r="F200" i="30"/>
  <c r="F153" i="33" s="1"/>
  <c r="F182" i="33" s="1"/>
  <c r="F198" i="30"/>
  <c r="F151" i="33" s="1"/>
  <c r="F197" i="30"/>
  <c r="F150" i="33" s="1"/>
  <c r="F196" i="30"/>
  <c r="F149" i="33" s="1"/>
  <c r="F195" i="30"/>
  <c r="F148" i="33" s="1"/>
  <c r="F194" i="30"/>
  <c r="F147" i="33" s="1"/>
  <c r="F193" i="30"/>
  <c r="F146" i="33" s="1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188" i="30"/>
  <c r="F189" i="30"/>
  <c r="F181" i="30"/>
  <c r="F182" i="30"/>
  <c r="F160" i="30"/>
  <c r="F161" i="30"/>
  <c r="F153" i="30"/>
  <c r="F154" i="30"/>
  <c r="F146" i="30"/>
  <c r="F147" i="30"/>
  <c r="F140" i="30"/>
  <c r="F139" i="30"/>
  <c r="F132" i="30"/>
  <c r="F133" i="30"/>
  <c r="F123" i="30"/>
  <c r="F124" i="30"/>
  <c r="F116" i="30"/>
  <c r="F117" i="30"/>
  <c r="F109" i="30"/>
  <c r="F110" i="30"/>
  <c r="F102" i="30"/>
  <c r="F103" i="30"/>
  <c r="F95" i="30"/>
  <c r="F96" i="30"/>
  <c r="F296" i="33" l="1"/>
  <c r="F297" i="33"/>
  <c r="F274" i="33"/>
  <c r="F273" i="33"/>
  <c r="F251" i="33"/>
  <c r="F250" i="33"/>
  <c r="F227" i="33"/>
  <c r="F228" i="33"/>
  <c r="F204" i="33"/>
  <c r="F205" i="33"/>
  <c r="F181" i="33"/>
  <c r="F88" i="30"/>
  <c r="F89" i="30"/>
  <c r="I13" i="24" l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145" i="30"/>
  <c r="F98" i="33" s="1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87" i="30"/>
  <c r="F140" i="33" s="1"/>
  <c r="E140" i="33"/>
  <c r="E249" i="33" s="1"/>
  <c r="A187" i="30"/>
  <c r="F186" i="30"/>
  <c r="F139" i="33" s="1"/>
  <c r="E139" i="33"/>
  <c r="E226" i="33" s="1"/>
  <c r="A186" i="30"/>
  <c r="F185" i="30"/>
  <c r="F138" i="33" s="1"/>
  <c r="E138" i="33"/>
  <c r="E203" i="33" s="1"/>
  <c r="A185" i="30"/>
  <c r="F184" i="30"/>
  <c r="F137" i="33" s="1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73" i="30"/>
  <c r="F126" i="33" s="1"/>
  <c r="E126" i="33"/>
  <c r="E247" i="33" s="1"/>
  <c r="A173" i="30"/>
  <c r="F172" i="30"/>
  <c r="F125" i="33" s="1"/>
  <c r="E125" i="33"/>
  <c r="E224" i="33" s="1"/>
  <c r="A172" i="30"/>
  <c r="F171" i="30"/>
  <c r="F124" i="33" s="1"/>
  <c r="E124" i="33"/>
  <c r="E201" i="33" s="1"/>
  <c r="A171" i="30"/>
  <c r="F170" i="30"/>
  <c r="F123" i="33" s="1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64" i="30"/>
  <c r="F117" i="33" s="1"/>
  <c r="E117" i="33"/>
  <c r="E200" i="33" s="1"/>
  <c r="A164" i="30"/>
  <c r="F163" i="30"/>
  <c r="F116" i="33" s="1"/>
  <c r="F177" i="33" s="1"/>
  <c r="E116" i="33"/>
  <c r="E177" i="33" s="1"/>
  <c r="A163" i="30"/>
  <c r="F113" i="33"/>
  <c r="E113" i="33"/>
  <c r="E268" i="33" s="1"/>
  <c r="A160" i="30"/>
  <c r="F159" i="30"/>
  <c r="F112" i="33" s="1"/>
  <c r="E112" i="33"/>
  <c r="E245" i="33" s="1"/>
  <c r="A159" i="30"/>
  <c r="F158" i="30"/>
  <c r="F111" i="33" s="1"/>
  <c r="E111" i="33"/>
  <c r="E222" i="33" s="1"/>
  <c r="A158" i="30"/>
  <c r="F157" i="30"/>
  <c r="F110" i="33" s="1"/>
  <c r="E110" i="33"/>
  <c r="E199" i="33" s="1"/>
  <c r="A157" i="30"/>
  <c r="F156" i="30"/>
  <c r="F109" i="33" s="1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51" i="30"/>
  <c r="F104" i="33" s="1"/>
  <c r="E104" i="33"/>
  <c r="E221" i="33" s="1"/>
  <c r="A151" i="30"/>
  <c r="F150" i="30"/>
  <c r="F103" i="33" s="1"/>
  <c r="E103" i="33"/>
  <c r="E198" i="33" s="1"/>
  <c r="A150" i="30"/>
  <c r="F149" i="30"/>
  <c r="F102" i="33" s="1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144" i="30"/>
  <c r="F97" i="33" s="1"/>
  <c r="E97" i="33"/>
  <c r="E220" i="33" s="1"/>
  <c r="A144" i="30"/>
  <c r="F143" i="30"/>
  <c r="F96" i="33" s="1"/>
  <c r="E96" i="33"/>
  <c r="E197" i="33" s="1"/>
  <c r="A143" i="30"/>
  <c r="F142" i="30"/>
  <c r="F95" i="33" s="1"/>
  <c r="F174" i="33" s="1"/>
  <c r="E95" i="33"/>
  <c r="E174" i="33" s="1"/>
  <c r="A142" i="30"/>
  <c r="E92" i="33"/>
  <c r="E265" i="33" s="1"/>
  <c r="A139" i="30"/>
  <c r="F138" i="30"/>
  <c r="F91" i="33" s="1"/>
  <c r="E91" i="33"/>
  <c r="E242" i="33" s="1"/>
  <c r="A138" i="30"/>
  <c r="F137" i="30"/>
  <c r="F90" i="33" s="1"/>
  <c r="E90" i="33"/>
  <c r="E219" i="33" s="1"/>
  <c r="A137" i="30"/>
  <c r="F136" i="30"/>
  <c r="F89" i="33" s="1"/>
  <c r="E89" i="33"/>
  <c r="E196" i="33" s="1"/>
  <c r="A136" i="30"/>
  <c r="F135" i="30"/>
  <c r="F88" i="33" s="1"/>
  <c r="F173" i="33" s="1"/>
  <c r="E88" i="33"/>
  <c r="E173" i="33" s="1"/>
  <c r="A135" i="30"/>
  <c r="F85" i="33"/>
  <c r="E85" i="33"/>
  <c r="E264" i="33" s="1"/>
  <c r="A132" i="30"/>
  <c r="F131" i="30"/>
  <c r="F84" i="33" s="1"/>
  <c r="E84" i="33"/>
  <c r="E241" i="33" s="1"/>
  <c r="A131" i="30"/>
  <c r="F130" i="30"/>
  <c r="F83" i="33" s="1"/>
  <c r="E83" i="33"/>
  <c r="E218" i="33" s="1"/>
  <c r="A130" i="30"/>
  <c r="F129" i="30"/>
  <c r="F82" i="33" s="1"/>
  <c r="E82" i="33"/>
  <c r="E195" i="33" s="1"/>
  <c r="A129" i="30"/>
  <c r="F128" i="30"/>
  <c r="F81" i="33" s="1"/>
  <c r="F172" i="33" s="1"/>
  <c r="E81" i="33"/>
  <c r="E172" i="33" s="1"/>
  <c r="A128" i="30"/>
  <c r="B126" i="30"/>
  <c r="F76" i="33"/>
  <c r="E76" i="33"/>
  <c r="E263" i="33" s="1"/>
  <c r="A123" i="30"/>
  <c r="F122" i="30"/>
  <c r="F75" i="33" s="1"/>
  <c r="E75" i="33"/>
  <c r="E240" i="33" s="1"/>
  <c r="A122" i="30"/>
  <c r="F121" i="30"/>
  <c r="F74" i="33" s="1"/>
  <c r="E74" i="33"/>
  <c r="E217" i="33" s="1"/>
  <c r="A121" i="30"/>
  <c r="F120" i="30"/>
  <c r="F73" i="33" s="1"/>
  <c r="E73" i="33"/>
  <c r="E194" i="33" s="1"/>
  <c r="A120" i="30"/>
  <c r="F119" i="30"/>
  <c r="F72" i="33" s="1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114" i="30"/>
  <c r="F67" i="33" s="1"/>
  <c r="E67" i="33"/>
  <c r="E216" i="33" s="1"/>
  <c r="A114" i="30"/>
  <c r="F113" i="30"/>
  <c r="F66" i="33" s="1"/>
  <c r="E66" i="33"/>
  <c r="E193" i="33" s="1"/>
  <c r="A113" i="30"/>
  <c r="F112" i="30"/>
  <c r="F65" i="33" s="1"/>
  <c r="F170" i="33" s="1"/>
  <c r="E65" i="33"/>
  <c r="E170" i="33" s="1"/>
  <c r="A112" i="30"/>
  <c r="F62" i="33"/>
  <c r="E62" i="33"/>
  <c r="E261" i="33" s="1"/>
  <c r="A109" i="30"/>
  <c r="F108" i="30"/>
  <c r="F61" i="33" s="1"/>
  <c r="E61" i="33"/>
  <c r="E238" i="33" s="1"/>
  <c r="A108" i="30"/>
  <c r="F107" i="30"/>
  <c r="F60" i="33" s="1"/>
  <c r="E60" i="33"/>
  <c r="E215" i="33" s="1"/>
  <c r="A107" i="30"/>
  <c r="F106" i="30"/>
  <c r="F59" i="33" s="1"/>
  <c r="E59" i="33"/>
  <c r="E192" i="33" s="1"/>
  <c r="A106" i="30"/>
  <c r="F105" i="30"/>
  <c r="F58" i="33" s="1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100" i="30"/>
  <c r="F53" i="33" s="1"/>
  <c r="E53" i="33"/>
  <c r="E214" i="33" s="1"/>
  <c r="A100" i="30"/>
  <c r="F99" i="30"/>
  <c r="F52" i="33" s="1"/>
  <c r="E52" i="33"/>
  <c r="E191" i="33" s="1"/>
  <c r="A99" i="30"/>
  <c r="F98" i="30"/>
  <c r="F51" i="33" s="1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93" i="30"/>
  <c r="F46" i="33" s="1"/>
  <c r="E46" i="33"/>
  <c r="E213" i="33" s="1"/>
  <c r="A93" i="30"/>
  <c r="F92" i="30"/>
  <c r="F45" i="33" s="1"/>
  <c r="E45" i="33"/>
  <c r="E190" i="33" s="1"/>
  <c r="A92" i="30"/>
  <c r="F91" i="30"/>
  <c r="F44" i="33" s="1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86" i="30"/>
  <c r="F39" i="33" s="1"/>
  <c r="E39" i="33"/>
  <c r="E212" i="33" s="1"/>
  <c r="A86" i="30"/>
  <c r="F85" i="30"/>
  <c r="F38" i="33" s="1"/>
  <c r="E38" i="33"/>
  <c r="E189" i="33" s="1"/>
  <c r="A85" i="30"/>
  <c r="F84" i="30"/>
  <c r="F37" i="33" s="1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I39" i="24" l="1"/>
  <c r="K15" i="32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F13" i="24"/>
  <c r="G13" i="24"/>
  <c r="H13" i="24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F39" i="24" l="1"/>
  <c r="E39" i="24"/>
  <c r="H39" i="24"/>
  <c r="G39" i="24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K39" i="24" l="1"/>
  <c r="P4" i="3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21" i="34" s="1"/>
  <c r="G40" i="24" s="1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F24" i="34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K40" i="24" l="1"/>
  <c r="F600" i="33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46" i="34"/>
  <c r="F629" i="33"/>
  <c r="F631" i="33" s="1"/>
  <c r="F48" i="34"/>
  <c r="F639" i="33"/>
  <c r="F50" i="34"/>
  <c r="V89" i="31"/>
  <c r="V107" i="31"/>
  <c r="W78" i="31"/>
  <c r="W83" i="31" s="1"/>
  <c r="W98" i="31" s="1"/>
  <c r="F621" i="33" l="1"/>
  <c r="F700" i="33" s="1"/>
  <c r="F706" i="33" s="1"/>
  <c r="F10" i="36" s="1"/>
  <c r="F29" i="34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W107" i="31"/>
  <c r="W89" i="31"/>
  <c r="F27" i="34" l="1"/>
  <c r="E43" i="24" s="1"/>
  <c r="F671" i="33"/>
  <c r="F681" i="33" s="1"/>
  <c r="F19" i="36"/>
  <c r="F2" i="33" s="1"/>
  <c r="F686" i="33"/>
  <c r="F682" i="33"/>
  <c r="F684" i="33"/>
  <c r="F683" i="33"/>
  <c r="F31" i="34"/>
  <c r="F675" i="33"/>
  <c r="F2" i="31" l="1"/>
  <c r="F2" i="32"/>
  <c r="F2" i="34"/>
  <c r="F2" i="36"/>
  <c r="F38" i="34"/>
  <c r="H44" i="24" s="1"/>
  <c r="F35" i="34"/>
  <c r="E44" i="24" s="1"/>
  <c r="F36" i="34"/>
  <c r="F44" i="24" s="1"/>
  <c r="F37" i="34"/>
  <c r="G44" i="24" s="1"/>
  <c r="F40" i="34"/>
  <c r="F685" i="33"/>
  <c r="K43" i="24" l="1"/>
  <c r="F39" i="34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<sst xmlns="http://schemas.openxmlformats.org/spreadsheetml/2006/main" count="1222" uniqueCount="674">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</sst>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7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  <font>
      <b/>
      <sz val="12"/>
      <color rgb="FF0071CE"/>
      <name val="Arial"/>
      <family val="2"/>
    </font>
    <font>
      <b/>
      <sz val="12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8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43" fontId="1" fillId="0" borderId="0"/>
    <xf numFmtId="43" fontId="1" fillId="0" borderId="0"/>
    <xf numFmtId="0" fontId="52" fillId="0" borderId="3"/>
    <xf numFmtId="166" fontId="1" fillId="0" borderId="0" applyFont="0" applyFill="0" applyBorder="0" applyProtection="0">
      <alignment vertical="top"/>
    </xf>
  </cellStyleXfs>
  <cellXfs count="374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43" fontId="53" fillId="0" borderId="0" xfId="45" applyFont="1" applyAlignment="1">
      <alignment vertical="center"/>
    </xf>
    <xf numFmtId="183" fontId="95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95" fillId="23" borderId="14" xfId="58" applyNumberFormat="1" applyFont="1" applyFill="1" applyBorder="1" applyAlignment="1">
      <alignment horizontal="center" vertical="center" wrapText="1"/>
    </xf>
    <xf numFmtId="183" fontId="95" fillId="23" borderId="22" xfId="58" applyNumberFormat="1" applyFont="1" applyFill="1" applyBorder="1" applyAlignment="1" applyProtection="1">
      <alignment horizontal="center" vertical="center"/>
      <protection locked="0"/>
    </xf>
    <xf numFmtId="183" fontId="96" fillId="32" borderId="18" xfId="0" applyNumberFormat="1" applyFont="1" applyFill="1" applyBorder="1" applyAlignment="1" applyProtection="1">
      <alignment horizontal="center" vertical="center" wrapText="1"/>
      <protection locked="0"/>
    </xf>
    <xf numFmtId="183" fontId="96" fillId="32" borderId="14" xfId="0" applyNumberFormat="1" applyFont="1" applyFill="1" applyBorder="1" applyAlignment="1" applyProtection="1">
      <alignment horizontal="center" vertical="center" wrapText="1"/>
      <protection locked="0"/>
    </xf>
    <xf numFmtId="179" fontId="96" fillId="27" borderId="18" xfId="60" applyNumberFormat="1" applyFont="1" applyFill="1" applyBorder="1" applyAlignment="1" applyProtection="1">
      <alignment vertical="center"/>
      <protection locked="0"/>
    </xf>
    <xf numFmtId="179" fontId="96" fillId="27" borderId="22" xfId="60" applyNumberFormat="1" applyFont="1" applyFill="1" applyBorder="1" applyAlignment="1" applyProtection="1">
      <alignment vertical="center"/>
      <protection locked="0"/>
    </xf>
    <xf numFmtId="183" fontId="96" fillId="32" borderId="18" xfId="58" applyNumberFormat="1" applyFont="1" applyFill="1" applyBorder="1" applyAlignment="1" applyProtection="1">
      <alignment horizontal="center" vertical="center" wrapText="1"/>
      <protection locked="0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</cellXfs>
  <cellStyles count="68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" xfId="45" builtinId="3"/>
    <cellStyle name="Comma 10" xfId="65" xr:uid="{37827A6F-02C3-4D80-AD0A-F76AB3FBC0DB}"/>
    <cellStyle name="Comma 2" xfId="5" xr:uid="{00000000-0005-0000-0000-000004000000}"/>
    <cellStyle name="Comma 2 3" xfId="64" xr:uid="{B5942E06-0628-4B36-BBDF-FB9263643694}"/>
    <cellStyle name="Comma 3" xfId="6" xr:uid="{00000000-0005-0000-0000-000005000000}"/>
    <cellStyle name="Comma 4" xfId="7" xr:uid="{00000000-0005-0000-0000-000006000000}"/>
    <cellStyle name="Comma 4 3" xfId="63" xr:uid="{37F60930-DE81-4E41-988B-7CBDF9BF4EA6}"/>
    <cellStyle name="DateLong" xfId="8" xr:uid="{00000000-0005-0000-0000-000007000000}"/>
    <cellStyle name="DateLong 2" xfId="9" xr:uid="{00000000-0005-0000-0000-000008000000}"/>
    <cellStyle name="DateShort" xfId="10" xr:uid="{00000000-0005-0000-0000-000009000000}"/>
    <cellStyle name="DateShort 2" xfId="11" xr:uid="{00000000-0005-0000-0000-00000A000000}"/>
    <cellStyle name="Factor" xfId="12" xr:uid="{00000000-0005-0000-0000-00000B000000}"/>
    <cellStyle name="Factor 2" xfId="13" xr:uid="{00000000-0005-0000-0000-00000C000000}"/>
    <cellStyle name="Factor 3" xfId="14" xr:uid="{00000000-0005-0000-0000-00000D000000}"/>
    <cellStyle name="Heading 1" xfId="46" builtinId="16"/>
    <cellStyle name="Heading 2" xfId="47" builtinId="17"/>
    <cellStyle name="Heading 2 2" xfId="66" xr:uid="{CEDEDE04-ABEE-48D8-BE37-A9AAAFAC1D32}"/>
    <cellStyle name="Hyperlink" xfId="15" builtinId="8"/>
    <cellStyle name="Hyperlink 2" xfId="16" xr:uid="{00000000-0005-0000-0000-000011000000}"/>
    <cellStyle name="Input%" xfId="17" xr:uid="{00000000-0005-0000-0000-000012000000}"/>
    <cellStyle name="InputCurrency" xfId="18" xr:uid="{00000000-0005-0000-0000-000013000000}"/>
    <cellStyle name="InputDate" xfId="19" xr:uid="{00000000-0005-0000-0000-000014000000}"/>
    <cellStyle name="InputStyle" xfId="20" xr:uid="{00000000-0005-0000-0000-000015000000}"/>
    <cellStyle name="Normal" xfId="0" builtinId="0" customBuiltin="1"/>
    <cellStyle name="Normal 10" xfId="57" xr:uid="{547CEE7A-FB07-44F1-A437-86546C44EEC1}"/>
    <cellStyle name="Normal 11" xfId="58" xr:uid="{445100C1-1A7F-40E1-A5B2-6E946BEC271F}"/>
    <cellStyle name="Normal 2" xfId="21" xr:uid="{00000000-0005-0000-0000-000017000000}"/>
    <cellStyle name="Normal 2 2" xfId="22" xr:uid="{00000000-0005-0000-0000-000018000000}"/>
    <cellStyle name="Normal 2 3 2" xfId="50" xr:uid="{B8F07CAB-CCCD-4CAA-925F-2EF47C066275}"/>
    <cellStyle name="Normal 2 3 2 2" xfId="55" xr:uid="{2751ADA4-D3DB-4D89-A902-785E52C56110}"/>
    <cellStyle name="Normal 2 3 2 3" xfId="61" xr:uid="{8A2F1091-B71C-46A0-9B0C-A07444A3F835}"/>
    <cellStyle name="Normal 2 4 2" xfId="51" xr:uid="{786DFA41-47FC-4A0E-91B8-3874A45436CD}"/>
    <cellStyle name="Normal 2 4 2 2" xfId="59" xr:uid="{170FACCB-40E3-4B83-ACF9-EE090F118385}"/>
    <cellStyle name="Normal 3" xfId="23" xr:uid="{00000000-0005-0000-0000-000019000000}"/>
    <cellStyle name="Normal 3 2" xfId="24" xr:uid="{00000000-0005-0000-0000-00001A000000}"/>
    <cellStyle name="Normal 3 2 2" xfId="25" xr:uid="{00000000-0005-0000-0000-00001B000000}"/>
    <cellStyle name="Normal 3 2 2 2" xfId="52" xr:uid="{FF9DA198-5050-4FC2-817F-BC5845DADE5A}"/>
    <cellStyle name="Normal 3 2 2 2 2" xfId="56" xr:uid="{4A2FA644-E41C-46F9-9560-23B41995FFC4}"/>
    <cellStyle name="Normal 3 3" xfId="49" xr:uid="{06B010D0-580F-4AF9-B771-E70C36E822F7}"/>
    <cellStyle name="Normal 3 4" xfId="60" xr:uid="{E5EF44A7-CB5B-4B59-9D3F-AAC5F36B1276}"/>
    <cellStyle name="Normal 4" xfId="26" xr:uid="{00000000-0005-0000-0000-00001C000000}"/>
    <cellStyle name="Normal 5" xfId="27" xr:uid="{00000000-0005-0000-0000-00001D000000}"/>
    <cellStyle name="Normal 6" xfId="28" xr:uid="{00000000-0005-0000-0000-00001E000000}"/>
    <cellStyle name="Normal 7" xfId="29" xr:uid="{00000000-0005-0000-0000-00001F000000}"/>
    <cellStyle name="Normal 7 2" xfId="30" xr:uid="{00000000-0005-0000-0000-000020000000}"/>
    <cellStyle name="Normal 7 2 2" xfId="31" xr:uid="{00000000-0005-0000-0000-000021000000}"/>
    <cellStyle name="Normal 7 2 3" xfId="67" xr:uid="{E470ACCA-99C4-496F-9214-F54B276740C7}"/>
    <cellStyle name="Normal 8" xfId="32" xr:uid="{00000000-0005-0000-0000-000022000000}"/>
    <cellStyle name="Normal 9" xfId="48" xr:uid="{B5FA0C76-326B-49DF-8876-8651CEFE5B2C}"/>
    <cellStyle name="Percent" xfId="33" builtinId="5" customBuiltin="1"/>
    <cellStyle name="Percent 2" xfId="34" xr:uid="{00000000-0005-0000-0000-000024000000}"/>
    <cellStyle name="Percent 2 4" xfId="54" xr:uid="{34880D89-A2B8-4B80-AD33-1867045CD889}"/>
    <cellStyle name="Percent 2 4 2" xfId="62" xr:uid="{5FF1645C-88A3-489F-8338-76B9C01F281A}"/>
    <cellStyle name="Percent 3" xfId="35" xr:uid="{00000000-0005-0000-0000-000025000000}"/>
    <cellStyle name="Percent 4" xfId="36" xr:uid="{00000000-0005-0000-0000-000026000000}"/>
    <cellStyle name="Percent 5" xfId="37" xr:uid="{00000000-0005-0000-0000-000027000000}"/>
    <cellStyle name="Result" xfId="38" xr:uid="{00000000-0005-0000-0000-000028000000}"/>
    <cellStyle name="Result%" xfId="39" xr:uid="{00000000-0005-0000-0000-000029000000}"/>
    <cellStyle name="ResultCurrency" xfId="40" xr:uid="{00000000-0005-0000-0000-00002A000000}"/>
    <cellStyle name="ResultDate" xfId="41" xr:uid="{00000000-0005-0000-0000-00002B000000}"/>
    <cellStyle name="Validation error" xfId="53" xr:uid="{E86F774C-8833-4F51-A323-A5BD3EFDAD9E}"/>
    <cellStyle name="Warning Text 2" xfId="42" xr:uid="{00000000-0005-0000-0000-00002C000000}"/>
    <cellStyle name="Year" xfId="43" xr:uid="{00000000-0005-0000-0000-00002D000000}"/>
    <cellStyle name="Year 2" xfId="44" xr:uid="{00000000-0005-0000-0000-00002E000000}"/>
  </cellStyles>
  <dxfs count="82">
    <dxf>
      <font>
        <color theme="0"/>
      </font>
      <fill>
        <patternFill>
          <bgColor theme="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98C561"/>
      <color rgb="FF003595"/>
      <color rgb="FFD60037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4"/>
  <sheetViews>
    <sheetView showGridLines="0" tabSelected="1" workbookViewId="0"/>
  </sheetViews>
  <sheetFormatPr defaultColWidth="0" defaultRowHeight="13.4" customHeight="1" zeroHeight="1" x14ac:dyDescent="0.2"/>
  <cols>
    <col min="1" max="1" width="11.6640625" style="21" customWidth="1"/>
    <col min="2" max="2" width="83.88671875" style="21" bestFit="1" customWidth="1"/>
    <col min="3" max="3" width="17.8867187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" x14ac:dyDescent="0.2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3" x14ac:dyDescent="0.2"/>
    <row r="3" spans="1:10" s="69" customFormat="1" ht="23.5" x14ac:dyDescent="0.2">
      <c r="B3" s="166" t="s">
        <v>0</v>
      </c>
    </row>
    <row r="4" spans="1:10" ht="13" x14ac:dyDescent="0.2"/>
    <row r="5" spans="1:10" ht="13" x14ac:dyDescent="0.2">
      <c r="B5" s="21" t="s">
        <v>1</v>
      </c>
      <c r="C5" s="81">
        <v>2</v>
      </c>
    </row>
    <row r="6" spans="1:10" ht="13" x14ac:dyDescent="0.2">
      <c r="B6" s="21" t="s">
        <v>2</v>
      </c>
      <c r="C6" s="167" t="str">
        <f ca="1" xml:space="preserve"> MID(CELL("filename"), FIND("[", CELL("filename"), 1) + 1, FIND("]", CELL("filename"), 1) - FIND("[", CELL("filename"), 1) - 1)</f>
        <v>PR24-RCV-adjustments-feeder-model-v2.0 - YKY - DDR.xlsx</v>
      </c>
    </row>
    <row r="7" spans="1:10" ht="13" x14ac:dyDescent="0.2">
      <c r="B7" s="21" t="s">
        <v>3</v>
      </c>
      <c r="C7" s="76">
        <v>45114</v>
      </c>
    </row>
    <row r="8" spans="1:10" ht="13" x14ac:dyDescent="0.2"/>
    <row r="9" spans="1:10" ht="13" x14ac:dyDescent="0.2">
      <c r="B9" s="21" t="s">
        <v>4</v>
      </c>
      <c r="C9" s="73" t="s">
        <v>5</v>
      </c>
    </row>
    <row r="10" spans="1:10" ht="13" x14ac:dyDescent="0.2"/>
    <row r="11" spans="1:10" ht="13" x14ac:dyDescent="0.3">
      <c r="B11" s="21" t="s">
        <v>6</v>
      </c>
      <c r="C11" s="71"/>
    </row>
    <row r="12" spans="1:10" ht="13" x14ac:dyDescent="0.2"/>
    <row r="13" spans="1:10" ht="13" x14ac:dyDescent="0.2"/>
    <row r="14" spans="1:10" ht="13" x14ac:dyDescent="0.2"/>
    <row r="15" spans="1:10" ht="13" x14ac:dyDescent="0.2"/>
    <row r="16" spans="1:10" ht="13" x14ac:dyDescent="0.2"/>
    <row r="17" ht="13" x14ac:dyDescent="0.2"/>
    <row r="18" ht="13" x14ac:dyDescent="0.2"/>
    <row r="19" ht="13" x14ac:dyDescent="0.2"/>
    <row r="20" ht="13" x14ac:dyDescent="0.2"/>
    <row r="21" ht="13" x14ac:dyDescent="0.2"/>
    <row r="22" ht="13" x14ac:dyDescent="0.2"/>
    <row r="23" ht="13" x14ac:dyDescent="0.2"/>
    <row r="24" ht="13" x14ac:dyDescent="0.2"/>
    <row r="25" ht="13" x14ac:dyDescent="0.2"/>
    <row r="26" ht="13" x14ac:dyDescent="0.2"/>
    <row r="27" ht="13" x14ac:dyDescent="0.2"/>
    <row r="28" ht="13" x14ac:dyDescent="0.2"/>
    <row r="29" ht="13" x14ac:dyDescent="0.2"/>
    <row r="30" ht="13" x14ac:dyDescent="0.2"/>
    <row r="31" ht="13" x14ac:dyDescent="0.2"/>
    <row r="32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.4" customHeight="1" x14ac:dyDescent="0.2"/>
    <row r="40" ht="13.4" customHeight="1" x14ac:dyDescent="0.2"/>
    <row r="41" ht="13.4" customHeight="1" x14ac:dyDescent="0.2"/>
    <row r="48" ht="13.4" customHeight="1" x14ac:dyDescent="0.2"/>
    <row r="49" ht="13.4" customHeight="1" x14ac:dyDescent="0.2"/>
    <row r="50" ht="13.4" customHeight="1" x14ac:dyDescent="0.2"/>
    <row r="51" ht="13.4" customHeight="1" x14ac:dyDescent="0.2"/>
    <row r="52" ht="13.4" customHeight="1" x14ac:dyDescent="0.2"/>
    <row r="53" ht="13.4" customHeight="1" x14ac:dyDescent="0.2"/>
    <row r="54" ht="13.4" customHeight="1" x14ac:dyDescent="0.2"/>
  </sheetData>
  <hyperlinks>
    <hyperlink ref="C9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showGridLines="0" zoomScale="90" zoomScaleNormal="90" workbookViewId="0"/>
  </sheetViews>
  <sheetFormatPr defaultColWidth="0" defaultRowHeight="13" zeroHeight="1" x14ac:dyDescent="0.3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09375" style="50" hidden="1" customWidth="1"/>
    <col min="14" max="16384" width="12.44140625" style="50" hidden="1"/>
  </cols>
  <sheetData>
    <row r="1" spans="1:11" s="67" customFormat="1" ht="31" x14ac:dyDescent="0.2">
      <c r="A1" s="1" t="str">
        <f ca="1" xml:space="preserve"> RIGHT(CELL("filename", A1), LEN(CELL("filename", A1)) - SEARCH("]", CELL("filename", A1)))</f>
        <v>FAST</v>
      </c>
    </row>
    <row r="2" spans="1:11" x14ac:dyDescent="0.3"/>
    <row r="3" spans="1:11" s="57" customFormat="1" ht="21" x14ac:dyDescent="0.5">
      <c r="A3" s="41" t="s">
        <v>7</v>
      </c>
      <c r="I3" s="41" t="s">
        <v>8</v>
      </c>
      <c r="K3" s="41" t="s">
        <v>9</v>
      </c>
    </row>
    <row r="4" spans="1:11" x14ac:dyDescent="0.3"/>
    <row r="5" spans="1:11" s="37" customFormat="1" ht="15.5" x14ac:dyDescent="0.35">
      <c r="B5" s="34" t="s">
        <v>10</v>
      </c>
      <c r="D5" s="36"/>
      <c r="E5" s="20"/>
    </row>
    <row r="6" spans="1:11" x14ac:dyDescent="0.3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3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3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3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3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3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3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3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3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3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3">
      <c r="B16" s="23"/>
      <c r="C16" s="23"/>
      <c r="D16" s="32"/>
      <c r="E16" s="14"/>
      <c r="G16" s="14"/>
      <c r="I16" s="50" t="s">
        <v>28</v>
      </c>
    </row>
    <row r="17" spans="2:11" s="37" customFormat="1" ht="15.5" x14ac:dyDescent="0.35">
      <c r="B17" s="34" t="s">
        <v>29</v>
      </c>
      <c r="C17" s="40"/>
      <c r="D17" s="36"/>
      <c r="E17" s="20"/>
      <c r="G17" s="20"/>
    </row>
    <row r="18" spans="2:11" x14ac:dyDescent="0.3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3">
      <c r="B19" s="23"/>
      <c r="C19" s="23"/>
      <c r="D19" s="32"/>
      <c r="E19" s="14"/>
      <c r="G19" s="14"/>
      <c r="K19" s="50" t="s">
        <v>33</v>
      </c>
    </row>
    <row r="20" spans="2:11" x14ac:dyDescent="0.3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3">
      <c r="B21" s="23"/>
      <c r="C21" s="23"/>
      <c r="D21" s="32"/>
      <c r="E21" s="14"/>
      <c r="G21" s="14"/>
      <c r="K21" s="50" t="s">
        <v>37</v>
      </c>
    </row>
    <row r="22" spans="2:11" x14ac:dyDescent="0.3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3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3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3">
      <c r="K25" s="50" t="s">
        <v>43</v>
      </c>
    </row>
    <row r="26" spans="2:11" x14ac:dyDescent="0.3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3">
      <c r="K27" s="50" t="s">
        <v>48</v>
      </c>
    </row>
    <row r="28" spans="2:11" ht="24.75" customHeight="1" x14ac:dyDescent="0.3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3">
      <c r="K29" s="50" t="s">
        <v>51</v>
      </c>
    </row>
    <row r="30" spans="2:11" x14ac:dyDescent="0.3">
      <c r="E30" s="50" t="s">
        <v>52</v>
      </c>
    </row>
    <row r="31" spans="2:11" x14ac:dyDescent="0.3"/>
    <row r="32" spans="2:11" s="37" customFormat="1" ht="15.5" x14ac:dyDescent="0.35">
      <c r="B32" s="34" t="s">
        <v>53</v>
      </c>
      <c r="C32" s="40"/>
      <c r="D32" s="36"/>
      <c r="E32" s="20"/>
      <c r="F32" s="20"/>
      <c r="G32" s="20"/>
    </row>
    <row r="33" spans="1:11" x14ac:dyDescent="0.3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3">
      <c r="B34" s="23"/>
      <c r="C34" s="23"/>
      <c r="D34" s="32"/>
      <c r="E34" s="14"/>
      <c r="F34" s="14"/>
      <c r="G34" s="14"/>
      <c r="K34" s="50" t="s">
        <v>37</v>
      </c>
    </row>
    <row r="35" spans="1:11" x14ac:dyDescent="0.3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3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5" x14ac:dyDescent="0.35">
      <c r="B37" s="34" t="s">
        <v>62</v>
      </c>
      <c r="C37" s="40"/>
      <c r="D37" s="36"/>
      <c r="E37" s="20"/>
      <c r="F37" s="20"/>
      <c r="G37" s="20"/>
    </row>
    <row r="38" spans="1:11" x14ac:dyDescent="0.3">
      <c r="B38" s="23"/>
      <c r="C38" s="23"/>
      <c r="D38" s="32"/>
      <c r="E38" s="14"/>
      <c r="F38" s="14"/>
      <c r="G38" s="14"/>
    </row>
    <row r="39" spans="1:11" x14ac:dyDescent="0.3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3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5" x14ac:dyDescent="0.35">
      <c r="A41" s="20"/>
      <c r="B41" s="34" t="s">
        <v>67</v>
      </c>
      <c r="C41" s="40"/>
      <c r="D41" s="36"/>
      <c r="E41" s="20"/>
      <c r="F41" s="20"/>
      <c r="G41" s="20"/>
    </row>
    <row r="42" spans="1:11" x14ac:dyDescent="0.3">
      <c r="B42" s="23"/>
      <c r="C42" s="23"/>
      <c r="D42" s="32"/>
      <c r="E42" s="14"/>
      <c r="F42" s="14"/>
      <c r="G42" s="14"/>
    </row>
    <row r="43" spans="1:11" x14ac:dyDescent="0.3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3">
      <c r="B44" s="23"/>
      <c r="C44" s="23"/>
      <c r="D44" s="32"/>
      <c r="E44" s="35"/>
      <c r="F44" s="14"/>
      <c r="G44" s="14"/>
      <c r="K44" s="50" t="s">
        <v>70</v>
      </c>
    </row>
    <row r="45" spans="1:11" x14ac:dyDescent="0.3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3">
      <c r="B46" s="23"/>
      <c r="C46" s="23"/>
      <c r="D46" s="32"/>
      <c r="E46" s="35"/>
      <c r="F46" s="14"/>
      <c r="G46" s="14"/>
      <c r="K46" s="50" t="s">
        <v>73</v>
      </c>
    </row>
    <row r="47" spans="1:11" x14ac:dyDescent="0.3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3">
      <c r="B48" s="23"/>
      <c r="C48" s="23"/>
      <c r="D48" s="32"/>
      <c r="E48" s="35"/>
      <c r="F48" s="14"/>
      <c r="G48" s="14"/>
      <c r="K48" s="50" t="s">
        <v>77</v>
      </c>
    </row>
    <row r="49" spans="1:11" x14ac:dyDescent="0.3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3">
      <c r="B50" s="23"/>
      <c r="C50" s="23"/>
      <c r="D50" s="32"/>
      <c r="E50" s="35"/>
      <c r="F50" s="14"/>
      <c r="G50" s="14"/>
      <c r="K50" s="42" t="s">
        <v>81</v>
      </c>
    </row>
    <row r="51" spans="1:11" x14ac:dyDescent="0.3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3">
      <c r="B52" s="22"/>
      <c r="C52" s="22"/>
      <c r="D52" s="22"/>
      <c r="E52" s="35"/>
      <c r="F52" s="22"/>
      <c r="G52" s="22"/>
      <c r="K52" s="42" t="s">
        <v>85</v>
      </c>
    </row>
    <row r="53" spans="1:11" x14ac:dyDescent="0.3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3">
      <c r="K54" s="42" t="s">
        <v>89</v>
      </c>
    </row>
    <row r="55" spans="1:11" x14ac:dyDescent="0.3">
      <c r="K55" s="42"/>
    </row>
    <row r="56" spans="1:11" s="70" customFormat="1" ht="15.5" x14ac:dyDescent="0.2">
      <c r="A56" s="70" t="s">
        <v>90</v>
      </c>
    </row>
    <row r="57" spans="1:11" x14ac:dyDescent="0.3"/>
    <row r="58" spans="1:11" x14ac:dyDescent="0.3"/>
    <row r="59" spans="1:11" x14ac:dyDescent="0.3"/>
  </sheetData>
  <conditionalFormatting sqref="E28">
    <cfRule type="cellIs" dxfId="81" priority="1" stopIfTrue="1" operator="notEqual">
      <formula>0</formula>
    </cfRule>
    <cfRule type="cellIs" dxfId="8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807"/>
  <sheetViews>
    <sheetView showGridLines="0" zoomScale="90" zoomScaleNormal="90" workbookViewId="0"/>
  </sheetViews>
  <sheetFormatPr defaultColWidth="0" defaultRowHeight="10" x14ac:dyDescent="0.2"/>
  <cols>
    <col min="1" max="1" width="36.88671875" style="47" customWidth="1"/>
    <col min="2" max="2" width="28.109375" style="47" customWidth="1"/>
    <col min="3" max="3" width="23.109375" style="47" customWidth="1"/>
    <col min="4" max="26" width="9.33203125" style="47" customWidth="1"/>
    <col min="27" max="55" width="9.10937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" x14ac:dyDescent="0.2">
      <c r="A1" s="1" t="str">
        <f ca="1" xml:space="preserve"> RIGHT(CELL("filename", A1), LEN(CELL("filename", A1)) - SEARCH("]", CELL("filename", A1)))</f>
        <v>Contents</v>
      </c>
    </row>
    <row r="5" spans="1:101" s="46" customFormat="1" ht="15.5" x14ac:dyDescent="0.2">
      <c r="A5" s="8" t="s">
        <v>91</v>
      </c>
      <c r="B5" s="8"/>
      <c r="C5" s="8"/>
    </row>
    <row r="6" spans="1:101" ht="15.5" x14ac:dyDescent="0.2">
      <c r="A6" s="49"/>
      <c r="B6" s="52"/>
      <c r="C6" s="51"/>
    </row>
    <row r="7" spans="1:101" ht="15.5" x14ac:dyDescent="0.2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5" x14ac:dyDescent="0.2">
      <c r="A8" s="49"/>
      <c r="B8" s="52"/>
      <c r="C8" s="51"/>
    </row>
    <row r="9" spans="1:101" ht="15.5" x14ac:dyDescent="0.2">
      <c r="A9" s="49" t="str">
        <f ca="1">InpS!A1</f>
        <v>InpS</v>
      </c>
      <c r="B9" s="52"/>
      <c r="C9" s="51"/>
    </row>
    <row r="10" spans="1:101" ht="15.5" x14ac:dyDescent="0.2">
      <c r="A10" s="49"/>
      <c r="B10" s="52" t="str">
        <f>InpS!A8</f>
        <v>OTHER INPUTS</v>
      </c>
      <c r="C10" s="51"/>
    </row>
    <row r="11" spans="1:101" ht="15.5" x14ac:dyDescent="0.2">
      <c r="A11" s="49"/>
      <c r="B11" s="52" t="str">
        <f>InpS!A16</f>
        <v>INDEXATION</v>
      </c>
      <c r="C11" s="51"/>
    </row>
    <row r="12" spans="1:101" ht="15.5" x14ac:dyDescent="0.2">
      <c r="A12" s="49"/>
      <c r="B12" s="52" t="str">
        <f>InpS!A57</f>
        <v>RCV ADJUSTMENTS</v>
      </c>
      <c r="C12" s="51"/>
    </row>
    <row r="13" spans="1:101" ht="15.5" x14ac:dyDescent="0.2">
      <c r="A13" s="49"/>
      <c r="B13" s="52"/>
      <c r="C13" s="51"/>
    </row>
    <row r="14" spans="1:101" ht="15.5" x14ac:dyDescent="0.2">
      <c r="A14" s="49" t="str">
        <f ca="1">Time!A1</f>
        <v>Time</v>
      </c>
      <c r="B14" s="52"/>
      <c r="C14" s="51"/>
    </row>
    <row r="15" spans="1:101" ht="15.5" x14ac:dyDescent="0.2">
      <c r="A15" s="49"/>
      <c r="B15" s="52"/>
      <c r="C15" s="51"/>
    </row>
    <row r="16" spans="1:101" ht="15.5" x14ac:dyDescent="0.2">
      <c r="A16" s="49" t="str">
        <f ca="1">Indexation!A1</f>
        <v>Indexation</v>
      </c>
      <c r="B16" s="52"/>
      <c r="C16" s="51"/>
    </row>
    <row r="17" spans="1:3" ht="15.5" x14ac:dyDescent="0.2">
      <c r="A17" s="49"/>
      <c r="B17" s="52" t="str">
        <f>Indexation!A8</f>
        <v>CPIH Monthly Index</v>
      </c>
      <c r="C17" s="51"/>
    </row>
    <row r="18" spans="1:3" ht="15.5" x14ac:dyDescent="0.2">
      <c r="A18" s="49"/>
      <c r="B18" s="52" t="str">
        <f>Indexation!A69</f>
        <v>CPIH Index Calculations</v>
      </c>
      <c r="C18" s="51"/>
    </row>
    <row r="19" spans="1:3" ht="15.5" x14ac:dyDescent="0.2">
      <c r="A19" s="49"/>
      <c r="B19" s="52" t="str">
        <f>Indexation!A85</f>
        <v>CPIH INFLATORS</v>
      </c>
      <c r="C19" s="51"/>
    </row>
    <row r="20" spans="1:3" ht="15.5" x14ac:dyDescent="0.2">
      <c r="A20" s="49"/>
      <c r="B20" s="52"/>
      <c r="C20" s="51"/>
    </row>
    <row r="21" spans="1:3" ht="15.5" x14ac:dyDescent="0.2">
      <c r="A21" s="49" t="str">
        <f ca="1">Calc!A1</f>
        <v>Calc</v>
      </c>
      <c r="B21" s="52"/>
      <c r="C21" s="51"/>
    </row>
    <row r="22" spans="1:3" ht="15.5" x14ac:dyDescent="0.2">
      <c r="A22" s="49"/>
      <c r="B22" s="52" t="str">
        <f>Calc!A8</f>
        <v>ADJUST RECONCILIATION ADJUSTMENTS TO PR24 BASE YEAR (2022-23) FYA PRICES</v>
      </c>
      <c r="C22" s="51"/>
    </row>
    <row r="23" spans="1:3" ht="15.5" x14ac:dyDescent="0.2">
      <c r="A23" s="49"/>
      <c r="B23" s="52" t="str">
        <f>Calc!$A$454</f>
        <v>RCV OPENING BALANCES AS AT 1 APRIL 2025 EXPRESSED IN PR24 BASE YEAR PRICES</v>
      </c>
      <c r="C23" s="51"/>
    </row>
    <row r="24" spans="1:3" ht="15.5" x14ac:dyDescent="0.2">
      <c r="A24" s="49"/>
      <c r="B24" s="52" t="str">
        <f>Calc!$A$649</f>
        <v>RCV OPENING BALANCES AS AT 1 APRIL 2025 EXPRESSED IN FYE YEAR PRICES</v>
      </c>
      <c r="C24" s="51"/>
    </row>
    <row r="25" spans="1:3" ht="15.5" x14ac:dyDescent="0.2">
      <c r="A25" s="49"/>
      <c r="B25" s="52"/>
      <c r="C25" s="51"/>
    </row>
    <row r="26" spans="1:3" ht="15.5" x14ac:dyDescent="0.2">
      <c r="A26" s="49" t="str">
        <f ca="1">Outputs!A1</f>
        <v>Outputs</v>
      </c>
      <c r="B26" s="52"/>
      <c r="C26" s="51"/>
    </row>
    <row r="27" spans="1:3" ht="15.5" x14ac:dyDescent="0.2">
      <c r="A27" s="49"/>
      <c r="B27" s="52" t="str">
        <f>Outputs!$A$8</f>
        <v>BUSINESS PLAN TABLE PD11</v>
      </c>
      <c r="C27" s="51"/>
    </row>
    <row r="28" spans="1:3" ht="15.5" x14ac:dyDescent="0.2">
      <c r="A28" s="49"/>
      <c r="B28" s="52" t="str">
        <f>Outputs!$A$43</f>
        <v>VALUES FOR INPUT TO PR24 FINANCIAL MODEL (IN PR24 BASE YEAR (2022-23) FYA PRICES)</v>
      </c>
      <c r="C28" s="51"/>
    </row>
    <row r="29" spans="1:3" ht="15.5" x14ac:dyDescent="0.2">
      <c r="A29" s="49"/>
      <c r="B29" s="52"/>
      <c r="C29" s="51"/>
    </row>
    <row r="30" spans="1:3" ht="15.5" x14ac:dyDescent="0.2">
      <c r="A30" s="49"/>
      <c r="B30" s="52"/>
      <c r="C30" s="51"/>
    </row>
    <row r="31" spans="1:3" ht="15.5" x14ac:dyDescent="0.2">
      <c r="A31" s="49"/>
      <c r="B31" s="52"/>
      <c r="C31" s="51"/>
    </row>
    <row r="32" spans="1:3" ht="15.5" x14ac:dyDescent="0.2">
      <c r="A32" s="49"/>
      <c r="B32" s="52"/>
      <c r="C32" s="51"/>
    </row>
    <row r="33" spans="1:3" ht="15.5" x14ac:dyDescent="0.2">
      <c r="A33" s="49"/>
      <c r="B33" s="52"/>
      <c r="C33" s="51"/>
    </row>
    <row r="34" spans="1:3" ht="15.5" x14ac:dyDescent="0.2">
      <c r="A34" s="49"/>
      <c r="B34" s="52"/>
      <c r="C34" s="51"/>
    </row>
    <row r="35" spans="1:3" ht="15.5" x14ac:dyDescent="0.2">
      <c r="A35" s="49"/>
      <c r="B35" s="52"/>
      <c r="C35" s="51"/>
    </row>
    <row r="36" spans="1:3" ht="15.5" x14ac:dyDescent="0.2">
      <c r="A36" s="49"/>
      <c r="B36" s="52"/>
      <c r="C36" s="51"/>
    </row>
    <row r="37" spans="1:3" ht="15.5" x14ac:dyDescent="0.2">
      <c r="A37" s="49"/>
      <c r="B37" s="52"/>
      <c r="C37" s="51"/>
    </row>
    <row r="38" spans="1:3" ht="15.5" x14ac:dyDescent="0.2">
      <c r="A38" s="49"/>
      <c r="B38" s="52"/>
      <c r="C38" s="51"/>
    </row>
    <row r="39" spans="1:3" ht="15.5" x14ac:dyDescent="0.2">
      <c r="A39" s="49"/>
      <c r="B39" s="52"/>
      <c r="C39" s="51"/>
    </row>
    <row r="40" spans="1:3" ht="15.5" x14ac:dyDescent="0.2">
      <c r="A40" s="49"/>
      <c r="B40" s="52"/>
      <c r="C40" s="51"/>
    </row>
    <row r="41" spans="1:3" ht="15.5" x14ac:dyDescent="0.2">
      <c r="A41" s="49"/>
      <c r="B41" s="52"/>
      <c r="C41" s="51"/>
    </row>
    <row r="42" spans="1:3" ht="15.5" x14ac:dyDescent="0.2">
      <c r="A42" s="49"/>
      <c r="B42" s="52"/>
      <c r="C42" s="51"/>
    </row>
    <row r="43" spans="1:3" ht="15.5" x14ac:dyDescent="0.2">
      <c r="A43" s="49"/>
      <c r="B43" s="52"/>
      <c r="C43" s="51"/>
    </row>
    <row r="44" spans="1:3" ht="15.5" x14ac:dyDescent="0.2">
      <c r="A44" s="49"/>
      <c r="B44" s="52"/>
      <c r="C44" s="51"/>
    </row>
    <row r="45" spans="1:3" ht="15.5" x14ac:dyDescent="0.2">
      <c r="A45" s="49"/>
      <c r="B45" s="52"/>
      <c r="C45" s="51"/>
    </row>
    <row r="46" spans="1:3" ht="15.5" x14ac:dyDescent="0.2">
      <c r="A46" s="49"/>
      <c r="B46" s="52"/>
      <c r="C46" s="51"/>
    </row>
    <row r="47" spans="1:3" ht="15.5" x14ac:dyDescent="0.2">
      <c r="A47" s="49"/>
      <c r="B47" s="52"/>
      <c r="C47" s="51"/>
    </row>
    <row r="48" spans="1:3" ht="15.5" x14ac:dyDescent="0.2">
      <c r="A48" s="49"/>
      <c r="B48" s="52"/>
      <c r="C48" s="51"/>
    </row>
    <row r="49" spans="1:3" ht="15.5" x14ac:dyDescent="0.2">
      <c r="A49" s="49"/>
      <c r="B49" s="52"/>
      <c r="C49" s="51"/>
    </row>
    <row r="50" spans="1:3" ht="15.5" x14ac:dyDescent="0.2">
      <c r="A50" s="49"/>
      <c r="B50" s="52"/>
      <c r="C50" s="51"/>
    </row>
    <row r="51" spans="1:3" ht="15.5" x14ac:dyDescent="0.2">
      <c r="A51" s="49"/>
      <c r="B51" s="52"/>
      <c r="C51" s="51"/>
    </row>
    <row r="52" spans="1:3" ht="15.5" x14ac:dyDescent="0.2">
      <c r="A52" s="49"/>
      <c r="B52" s="52"/>
      <c r="C52" s="51"/>
    </row>
    <row r="53" spans="1:3" ht="15.5" x14ac:dyDescent="0.2">
      <c r="A53" s="49"/>
      <c r="B53" s="52"/>
      <c r="C53" s="51"/>
    </row>
    <row r="54" spans="1:3" ht="15.5" x14ac:dyDescent="0.2">
      <c r="A54" s="49"/>
      <c r="B54" s="52"/>
      <c r="C54" s="51"/>
    </row>
    <row r="55" spans="1:3" ht="15.5" x14ac:dyDescent="0.2">
      <c r="A55" s="49"/>
      <c r="B55" s="52"/>
      <c r="C55" s="51"/>
    </row>
    <row r="56" spans="1:3" ht="15.5" x14ac:dyDescent="0.2">
      <c r="A56" s="49"/>
      <c r="B56" s="52"/>
      <c r="C56" s="51"/>
    </row>
    <row r="57" spans="1:3" ht="15.5" x14ac:dyDescent="0.2">
      <c r="A57" s="49"/>
      <c r="B57" s="52"/>
      <c r="C57" s="51"/>
    </row>
    <row r="58" spans="1:3" ht="15.5" x14ac:dyDescent="0.2">
      <c r="A58" s="49"/>
      <c r="B58" s="52"/>
      <c r="C58" s="51"/>
    </row>
    <row r="59" spans="1:3" ht="15.5" x14ac:dyDescent="0.2">
      <c r="A59" s="49"/>
      <c r="B59" s="52"/>
      <c r="C59" s="51"/>
    </row>
    <row r="60" spans="1:3" ht="15.5" x14ac:dyDescent="0.2">
      <c r="A60" s="49"/>
      <c r="B60" s="52"/>
      <c r="C60" s="51"/>
    </row>
    <row r="61" spans="1:3" ht="15.5" x14ac:dyDescent="0.2">
      <c r="A61" s="49"/>
      <c r="B61" s="52"/>
      <c r="C61" s="51"/>
    </row>
    <row r="62" spans="1:3" ht="15.5" x14ac:dyDescent="0.2">
      <c r="A62" s="49"/>
      <c r="B62" s="52"/>
      <c r="C62" s="51"/>
    </row>
    <row r="63" spans="1:3" ht="15.5" x14ac:dyDescent="0.2">
      <c r="A63" s="49"/>
      <c r="B63" s="52"/>
      <c r="C63" s="51"/>
    </row>
    <row r="64" spans="1:3" ht="15.5" x14ac:dyDescent="0.2">
      <c r="A64" s="49"/>
      <c r="B64" s="52"/>
      <c r="C64" s="51"/>
    </row>
    <row r="65" spans="1:3" ht="15.5" x14ac:dyDescent="0.2">
      <c r="A65" s="49"/>
      <c r="B65" s="52"/>
      <c r="C65" s="51"/>
    </row>
    <row r="66" spans="1:3" ht="15.5" x14ac:dyDescent="0.2">
      <c r="A66" s="49"/>
      <c r="B66" s="52"/>
      <c r="C66" s="51"/>
    </row>
    <row r="67" spans="1:3" ht="15.5" x14ac:dyDescent="0.2">
      <c r="A67" s="49"/>
      <c r="B67" s="52"/>
      <c r="C67" s="51"/>
    </row>
    <row r="68" spans="1:3" ht="15.5" x14ac:dyDescent="0.2">
      <c r="A68" s="49"/>
      <c r="B68" s="52"/>
      <c r="C68" s="51"/>
    </row>
    <row r="69" spans="1:3" ht="15.5" x14ac:dyDescent="0.2">
      <c r="A69" s="49"/>
      <c r="B69" s="52"/>
      <c r="C69" s="51"/>
    </row>
    <row r="70" spans="1:3" ht="15.5" x14ac:dyDescent="0.2">
      <c r="A70" s="49"/>
      <c r="B70" s="52"/>
      <c r="C70" s="51"/>
    </row>
    <row r="71" spans="1:3" ht="15.5" x14ac:dyDescent="0.2">
      <c r="A71" s="49"/>
      <c r="B71" s="52"/>
      <c r="C71" s="51"/>
    </row>
    <row r="72" spans="1:3" ht="15.5" x14ac:dyDescent="0.2">
      <c r="A72" s="49"/>
      <c r="B72" s="52"/>
      <c r="C72" s="51"/>
    </row>
    <row r="73" spans="1:3" ht="15.5" x14ac:dyDescent="0.2">
      <c r="A73" s="49"/>
      <c r="B73" s="52"/>
      <c r="C73" s="51"/>
    </row>
    <row r="74" spans="1:3" ht="15.5" x14ac:dyDescent="0.2">
      <c r="A74" s="49"/>
      <c r="B74" s="52"/>
      <c r="C74" s="51"/>
    </row>
    <row r="75" spans="1:3" ht="15.5" x14ac:dyDescent="0.2">
      <c r="A75" s="49"/>
      <c r="B75" s="52"/>
      <c r="C75" s="51"/>
    </row>
    <row r="76" spans="1:3" ht="15.5" x14ac:dyDescent="0.2">
      <c r="A76" s="49"/>
      <c r="B76" s="52"/>
      <c r="C76" s="51"/>
    </row>
    <row r="77" spans="1:3" ht="15.5" x14ac:dyDescent="0.2">
      <c r="A77" s="49"/>
      <c r="B77" s="52"/>
      <c r="C77" s="51"/>
    </row>
    <row r="78" spans="1:3" ht="15.5" x14ac:dyDescent="0.2">
      <c r="A78" s="49"/>
      <c r="B78" s="52"/>
      <c r="C78" s="51"/>
    </row>
    <row r="79" spans="1:3" ht="15.5" x14ac:dyDescent="0.2">
      <c r="A79" s="49"/>
      <c r="B79" s="52"/>
      <c r="C79" s="51"/>
    </row>
    <row r="80" spans="1:3" ht="15.5" x14ac:dyDescent="0.2">
      <c r="A80" s="49"/>
      <c r="B80" s="52"/>
      <c r="C80" s="51"/>
    </row>
    <row r="81" spans="1:3" ht="15.5" x14ac:dyDescent="0.2">
      <c r="A81" s="49"/>
      <c r="B81" s="52"/>
      <c r="C81" s="51"/>
    </row>
    <row r="82" spans="1:3" ht="15.5" x14ac:dyDescent="0.2">
      <c r="A82" s="49"/>
      <c r="B82" s="52"/>
      <c r="C82" s="51"/>
    </row>
    <row r="83" spans="1:3" ht="15.5" x14ac:dyDescent="0.2">
      <c r="A83" s="49"/>
      <c r="B83" s="52"/>
      <c r="C83" s="51"/>
    </row>
    <row r="84" spans="1:3" ht="15.5" x14ac:dyDescent="0.2">
      <c r="A84" s="49"/>
      <c r="B84" s="52"/>
      <c r="C84" s="51"/>
    </row>
    <row r="85" spans="1:3" ht="15.5" x14ac:dyDescent="0.2">
      <c r="A85" s="49"/>
      <c r="B85" s="52"/>
      <c r="C85" s="51"/>
    </row>
    <row r="86" spans="1:3" ht="15.5" x14ac:dyDescent="0.2">
      <c r="A86" s="49"/>
      <c r="B86" s="52"/>
      <c r="C86" s="51"/>
    </row>
    <row r="87" spans="1:3" ht="15.5" x14ac:dyDescent="0.2">
      <c r="A87" s="49"/>
      <c r="B87" s="52"/>
      <c r="C87" s="51"/>
    </row>
    <row r="88" spans="1:3" ht="15.5" x14ac:dyDescent="0.2">
      <c r="A88" s="49"/>
      <c r="B88" s="52"/>
      <c r="C88" s="51"/>
    </row>
    <row r="89" spans="1:3" ht="15.5" x14ac:dyDescent="0.2">
      <c r="A89" s="49"/>
      <c r="B89" s="52"/>
      <c r="C89" s="51"/>
    </row>
    <row r="90" spans="1:3" ht="15.5" x14ac:dyDescent="0.2">
      <c r="A90" s="49"/>
      <c r="B90" s="52"/>
      <c r="C90" s="51"/>
    </row>
    <row r="91" spans="1:3" ht="15.5" x14ac:dyDescent="0.2">
      <c r="A91" s="49"/>
      <c r="B91" s="52"/>
      <c r="C91" s="51"/>
    </row>
    <row r="92" spans="1:3" ht="15.5" x14ac:dyDescent="0.2">
      <c r="A92" s="49"/>
      <c r="B92" s="52"/>
      <c r="C92" s="51"/>
    </row>
    <row r="93" spans="1:3" ht="15.5" x14ac:dyDescent="0.2">
      <c r="A93" s="49"/>
      <c r="B93" s="52"/>
      <c r="C93" s="51"/>
    </row>
    <row r="94" spans="1:3" ht="15.5" x14ac:dyDescent="0.2">
      <c r="A94" s="49"/>
      <c r="B94" s="52"/>
      <c r="C94" s="51"/>
    </row>
    <row r="95" spans="1:3" ht="15.5" x14ac:dyDescent="0.2">
      <c r="A95" s="49"/>
      <c r="B95" s="52"/>
      <c r="C95" s="51"/>
    </row>
    <row r="96" spans="1:3" ht="15.5" x14ac:dyDescent="0.2">
      <c r="A96" s="49"/>
      <c r="B96" s="52"/>
      <c r="C96" s="51"/>
    </row>
    <row r="97" spans="1:3" ht="15.5" x14ac:dyDescent="0.2">
      <c r="A97" s="49"/>
      <c r="B97" s="52"/>
      <c r="C97" s="51"/>
    </row>
    <row r="98" spans="1:3" ht="15.5" x14ac:dyDescent="0.2">
      <c r="A98" s="49"/>
      <c r="B98" s="52"/>
      <c r="C98" s="51"/>
    </row>
    <row r="99" spans="1:3" ht="15.5" x14ac:dyDescent="0.2">
      <c r="A99" s="49"/>
      <c r="B99" s="52"/>
      <c r="C99" s="51"/>
    </row>
    <row r="100" spans="1:3" ht="15.5" x14ac:dyDescent="0.2">
      <c r="A100" s="49"/>
      <c r="B100" s="52"/>
      <c r="C100" s="51"/>
    </row>
    <row r="101" spans="1:3" ht="15.5" x14ac:dyDescent="0.2">
      <c r="A101" s="49"/>
      <c r="B101" s="52"/>
      <c r="C101" s="51"/>
    </row>
    <row r="102" spans="1:3" ht="15.5" x14ac:dyDescent="0.2">
      <c r="A102" s="49"/>
      <c r="B102" s="52"/>
      <c r="C102" s="51"/>
    </row>
    <row r="103" spans="1:3" ht="15.5" x14ac:dyDescent="0.2">
      <c r="A103" s="49"/>
      <c r="B103" s="52"/>
      <c r="C103" s="51"/>
    </row>
    <row r="104" spans="1:3" ht="15.5" x14ac:dyDescent="0.2">
      <c r="A104" s="49"/>
      <c r="B104" s="52"/>
      <c r="C104" s="51"/>
    </row>
    <row r="105" spans="1:3" ht="15.5" x14ac:dyDescent="0.2">
      <c r="A105" s="49"/>
      <c r="B105" s="52"/>
      <c r="C105" s="51"/>
    </row>
    <row r="106" spans="1:3" ht="15.5" x14ac:dyDescent="0.2">
      <c r="A106" s="49"/>
      <c r="B106" s="52"/>
      <c r="C106" s="51"/>
    </row>
    <row r="107" spans="1:3" ht="15.5" x14ac:dyDescent="0.2">
      <c r="A107" s="49"/>
      <c r="B107" s="52"/>
      <c r="C107" s="51"/>
    </row>
    <row r="108" spans="1:3" ht="15.5" x14ac:dyDescent="0.2">
      <c r="A108" s="49"/>
      <c r="B108" s="52"/>
      <c r="C108" s="51"/>
    </row>
    <row r="109" spans="1:3" ht="15.5" x14ac:dyDescent="0.2">
      <c r="A109" s="49"/>
      <c r="B109" s="52"/>
      <c r="C109" s="51"/>
    </row>
    <row r="110" spans="1:3" ht="15.5" x14ac:dyDescent="0.2">
      <c r="A110" s="49"/>
      <c r="B110" s="52"/>
      <c r="C110" s="51"/>
    </row>
    <row r="111" spans="1:3" ht="15.5" x14ac:dyDescent="0.2">
      <c r="A111" s="49"/>
      <c r="B111" s="52"/>
      <c r="C111" s="51"/>
    </row>
    <row r="112" spans="1:3" ht="15.5" x14ac:dyDescent="0.2">
      <c r="A112" s="49"/>
      <c r="B112" s="52"/>
      <c r="C112" s="51"/>
    </row>
    <row r="113" spans="1:3" ht="15.5" x14ac:dyDescent="0.2">
      <c r="A113" s="49"/>
      <c r="B113" s="52"/>
      <c r="C113" s="51"/>
    </row>
    <row r="114" spans="1:3" ht="15.5" x14ac:dyDescent="0.2">
      <c r="A114" s="49"/>
      <c r="B114" s="52"/>
      <c r="C114" s="51"/>
    </row>
    <row r="115" spans="1:3" ht="15.5" x14ac:dyDescent="0.2">
      <c r="A115" s="49"/>
      <c r="B115" s="52"/>
      <c r="C115" s="51"/>
    </row>
    <row r="116" spans="1:3" ht="15.5" x14ac:dyDescent="0.2">
      <c r="A116" s="49"/>
      <c r="B116" s="52"/>
      <c r="C116" s="51"/>
    </row>
    <row r="117" spans="1:3" ht="15.5" x14ac:dyDescent="0.2">
      <c r="A117" s="49"/>
      <c r="B117" s="52"/>
      <c r="C117" s="51"/>
    </row>
    <row r="118" spans="1:3" ht="15.5" x14ac:dyDescent="0.2">
      <c r="A118" s="49"/>
      <c r="B118" s="52"/>
      <c r="C118" s="51"/>
    </row>
    <row r="119" spans="1:3" ht="15.5" x14ac:dyDescent="0.2">
      <c r="A119" s="49"/>
      <c r="B119" s="52"/>
      <c r="C119" s="51"/>
    </row>
    <row r="120" spans="1:3" ht="15.5" x14ac:dyDescent="0.2">
      <c r="A120" s="49"/>
      <c r="B120" s="52"/>
      <c r="C120" s="51"/>
    </row>
    <row r="121" spans="1:3" ht="15.5" x14ac:dyDescent="0.2">
      <c r="A121" s="49"/>
      <c r="B121" s="52"/>
      <c r="C121" s="51"/>
    </row>
    <row r="122" spans="1:3" ht="15.5" x14ac:dyDescent="0.2">
      <c r="A122" s="49"/>
      <c r="B122" s="52"/>
      <c r="C122" s="51"/>
    </row>
    <row r="123" spans="1:3" ht="15.5" x14ac:dyDescent="0.2">
      <c r="A123" s="49"/>
      <c r="B123" s="52"/>
      <c r="C123" s="51"/>
    </row>
    <row r="124" spans="1:3" ht="15.5" x14ac:dyDescent="0.2">
      <c r="A124" s="49"/>
      <c r="B124" s="52"/>
      <c r="C124" s="51"/>
    </row>
    <row r="125" spans="1:3" ht="15.5" x14ac:dyDescent="0.2">
      <c r="A125" s="49"/>
      <c r="B125" s="52"/>
      <c r="C125" s="51"/>
    </row>
    <row r="126" spans="1:3" ht="15.5" x14ac:dyDescent="0.2">
      <c r="A126" s="49"/>
      <c r="B126" s="52"/>
      <c r="C126" s="51"/>
    </row>
    <row r="127" spans="1:3" ht="15.5" x14ac:dyDescent="0.2">
      <c r="A127" s="49"/>
      <c r="B127" s="52"/>
      <c r="C127" s="51"/>
    </row>
    <row r="128" spans="1:3" ht="15.5" x14ac:dyDescent="0.2">
      <c r="A128" s="49"/>
      <c r="B128" s="52"/>
      <c r="C128" s="51"/>
    </row>
    <row r="129" spans="1:3" ht="15.5" x14ac:dyDescent="0.2">
      <c r="A129" s="49"/>
      <c r="B129" s="52"/>
      <c r="C129" s="51"/>
    </row>
    <row r="130" spans="1:3" ht="15.5" x14ac:dyDescent="0.2">
      <c r="A130" s="49"/>
      <c r="B130" s="52"/>
      <c r="C130" s="51"/>
    </row>
    <row r="131" spans="1:3" ht="15.5" x14ac:dyDescent="0.2">
      <c r="A131" s="49"/>
      <c r="B131" s="52"/>
      <c r="C131" s="51"/>
    </row>
    <row r="132" spans="1:3" ht="15.5" x14ac:dyDescent="0.2">
      <c r="A132" s="49"/>
      <c r="B132" s="52"/>
      <c r="C132" s="51"/>
    </row>
    <row r="133" spans="1:3" ht="15.5" x14ac:dyDescent="0.2">
      <c r="A133" s="49"/>
      <c r="B133" s="52"/>
      <c r="C133" s="51"/>
    </row>
    <row r="134" spans="1:3" ht="15.5" x14ac:dyDescent="0.2">
      <c r="A134" s="49"/>
      <c r="B134" s="52"/>
      <c r="C134" s="51"/>
    </row>
    <row r="135" spans="1:3" ht="15.5" x14ac:dyDescent="0.2">
      <c r="A135" s="49"/>
      <c r="B135" s="52"/>
      <c r="C135" s="51"/>
    </row>
    <row r="136" spans="1:3" ht="15.5" x14ac:dyDescent="0.2">
      <c r="A136" s="49"/>
      <c r="B136" s="52"/>
      <c r="C136" s="51"/>
    </row>
    <row r="137" spans="1:3" ht="15.5" x14ac:dyDescent="0.2">
      <c r="A137" s="49"/>
      <c r="B137" s="52"/>
      <c r="C137" s="51"/>
    </row>
    <row r="138" spans="1:3" ht="15.5" x14ac:dyDescent="0.2">
      <c r="A138" s="49"/>
      <c r="B138" s="52"/>
      <c r="C138" s="51"/>
    </row>
    <row r="139" spans="1:3" ht="15.5" x14ac:dyDescent="0.2">
      <c r="A139" s="49"/>
      <c r="B139" s="52"/>
      <c r="C139" s="51"/>
    </row>
    <row r="140" spans="1:3" ht="15.5" x14ac:dyDescent="0.2">
      <c r="A140" s="49"/>
      <c r="B140" s="52"/>
      <c r="C140" s="51"/>
    </row>
    <row r="141" spans="1:3" ht="15.5" x14ac:dyDescent="0.2">
      <c r="A141" s="49"/>
      <c r="B141" s="52"/>
      <c r="C141" s="51"/>
    </row>
    <row r="142" spans="1:3" ht="15.5" x14ac:dyDescent="0.2">
      <c r="A142" s="49"/>
      <c r="B142" s="52"/>
      <c r="C142" s="51"/>
    </row>
    <row r="143" spans="1:3" ht="15.5" x14ac:dyDescent="0.2">
      <c r="A143" s="49"/>
      <c r="B143" s="52"/>
      <c r="C143" s="51"/>
    </row>
    <row r="144" spans="1:3" ht="15.5" x14ac:dyDescent="0.2">
      <c r="A144" s="49"/>
      <c r="B144" s="52"/>
      <c r="C144" s="51"/>
    </row>
    <row r="145" spans="1:3" ht="15.5" x14ac:dyDescent="0.2">
      <c r="A145" s="49"/>
      <c r="B145" s="52"/>
      <c r="C145" s="51"/>
    </row>
    <row r="146" spans="1:3" ht="15.5" x14ac:dyDescent="0.2">
      <c r="A146" s="49"/>
      <c r="B146" s="52"/>
      <c r="C146" s="51"/>
    </row>
    <row r="147" spans="1:3" ht="15.5" x14ac:dyDescent="0.2">
      <c r="A147" s="49"/>
      <c r="B147" s="52"/>
      <c r="C147" s="51"/>
    </row>
    <row r="148" spans="1:3" ht="15.5" x14ac:dyDescent="0.2">
      <c r="A148" s="49"/>
      <c r="B148" s="52"/>
      <c r="C148" s="51"/>
    </row>
    <row r="149" spans="1:3" ht="15.5" x14ac:dyDescent="0.2">
      <c r="A149" s="49"/>
      <c r="B149" s="52"/>
      <c r="C149" s="51"/>
    </row>
    <row r="150" spans="1:3" ht="15.5" x14ac:dyDescent="0.2">
      <c r="A150" s="49"/>
      <c r="B150" s="52"/>
      <c r="C150" s="51"/>
    </row>
    <row r="151" spans="1:3" ht="15.5" x14ac:dyDescent="0.2">
      <c r="A151" s="49"/>
      <c r="B151" s="52"/>
      <c r="C151" s="51"/>
    </row>
    <row r="152" spans="1:3" ht="15.5" x14ac:dyDescent="0.2">
      <c r="A152" s="49"/>
      <c r="B152" s="52"/>
      <c r="C152" s="51"/>
    </row>
    <row r="153" spans="1:3" ht="15.5" x14ac:dyDescent="0.2">
      <c r="A153" s="49"/>
      <c r="B153" s="52"/>
      <c r="C153" s="51"/>
    </row>
    <row r="154" spans="1:3" ht="15.5" x14ac:dyDescent="0.2">
      <c r="A154" s="49"/>
      <c r="B154" s="52"/>
      <c r="C154" s="51"/>
    </row>
    <row r="155" spans="1:3" ht="15.5" x14ac:dyDescent="0.2">
      <c r="A155" s="49"/>
      <c r="B155" s="52"/>
      <c r="C155" s="51"/>
    </row>
    <row r="156" spans="1:3" ht="15.5" x14ac:dyDescent="0.2">
      <c r="A156" s="49"/>
      <c r="B156" s="52"/>
      <c r="C156" s="51"/>
    </row>
    <row r="157" spans="1:3" ht="15.5" x14ac:dyDescent="0.2">
      <c r="A157" s="49"/>
      <c r="B157" s="52"/>
      <c r="C157" s="51"/>
    </row>
    <row r="158" spans="1:3" ht="15.5" x14ac:dyDescent="0.2">
      <c r="A158" s="49"/>
      <c r="B158" s="52"/>
      <c r="C158" s="51"/>
    </row>
    <row r="159" spans="1:3" ht="15.5" x14ac:dyDescent="0.2">
      <c r="A159" s="49"/>
      <c r="B159" s="52"/>
      <c r="C159" s="51"/>
    </row>
    <row r="160" spans="1:3" ht="15.5" x14ac:dyDescent="0.2">
      <c r="A160" s="49"/>
      <c r="B160" s="52"/>
      <c r="C160" s="51"/>
    </row>
    <row r="161" spans="1:3" ht="15.5" x14ac:dyDescent="0.2">
      <c r="A161" s="49"/>
      <c r="B161" s="52"/>
      <c r="C161" s="51"/>
    </row>
    <row r="162" spans="1:3" ht="15.5" x14ac:dyDescent="0.2">
      <c r="A162" s="49"/>
      <c r="B162" s="52"/>
      <c r="C162" s="51"/>
    </row>
    <row r="163" spans="1:3" ht="15.5" x14ac:dyDescent="0.2">
      <c r="A163" s="49"/>
      <c r="B163" s="52"/>
      <c r="C163" s="51"/>
    </row>
    <row r="164" spans="1:3" ht="15.5" x14ac:dyDescent="0.2">
      <c r="A164" s="49"/>
      <c r="B164" s="52"/>
      <c r="C164" s="51"/>
    </row>
    <row r="165" spans="1:3" ht="15.5" x14ac:dyDescent="0.2">
      <c r="A165" s="49"/>
      <c r="B165" s="52"/>
      <c r="C165" s="51"/>
    </row>
    <row r="166" spans="1:3" ht="15.5" x14ac:dyDescent="0.2">
      <c r="A166" s="49"/>
      <c r="B166" s="52"/>
      <c r="C166" s="51"/>
    </row>
    <row r="167" spans="1:3" ht="15.5" x14ac:dyDescent="0.2">
      <c r="A167" s="49"/>
      <c r="B167" s="52"/>
      <c r="C167" s="51"/>
    </row>
    <row r="168" spans="1:3" ht="15.5" x14ac:dyDescent="0.2">
      <c r="A168" s="49"/>
      <c r="B168" s="52"/>
      <c r="C168" s="51"/>
    </row>
    <row r="169" spans="1:3" ht="15.5" x14ac:dyDescent="0.2">
      <c r="A169" s="49"/>
      <c r="B169" s="52"/>
      <c r="C169" s="51"/>
    </row>
    <row r="170" spans="1:3" ht="15.5" x14ac:dyDescent="0.2">
      <c r="A170" s="49"/>
      <c r="B170" s="52"/>
      <c r="C170" s="51"/>
    </row>
    <row r="171" spans="1:3" ht="15.5" x14ac:dyDescent="0.2">
      <c r="A171" s="49"/>
      <c r="B171" s="52"/>
      <c r="C171" s="51"/>
    </row>
    <row r="172" spans="1:3" ht="15.5" x14ac:dyDescent="0.2">
      <c r="A172" s="49"/>
      <c r="B172" s="52"/>
      <c r="C172" s="51"/>
    </row>
    <row r="173" spans="1:3" ht="15.5" x14ac:dyDescent="0.2">
      <c r="A173" s="49"/>
      <c r="B173" s="52"/>
      <c r="C173" s="51"/>
    </row>
    <row r="174" spans="1:3" ht="15.5" x14ac:dyDescent="0.2">
      <c r="A174" s="49"/>
      <c r="B174" s="52"/>
      <c r="C174" s="51"/>
    </row>
    <row r="175" spans="1:3" ht="15.5" x14ac:dyDescent="0.2">
      <c r="A175" s="49"/>
      <c r="B175" s="52"/>
      <c r="C175" s="51"/>
    </row>
    <row r="176" spans="1:3" ht="15.5" x14ac:dyDescent="0.2">
      <c r="A176" s="49"/>
      <c r="B176" s="52"/>
      <c r="C176" s="51"/>
    </row>
    <row r="177" spans="1:3" ht="15.5" x14ac:dyDescent="0.2">
      <c r="A177" s="49"/>
      <c r="B177" s="52"/>
      <c r="C177" s="51"/>
    </row>
    <row r="178" spans="1:3" ht="15.5" x14ac:dyDescent="0.2">
      <c r="A178" s="49"/>
      <c r="B178" s="52"/>
      <c r="C178" s="51"/>
    </row>
    <row r="179" spans="1:3" ht="15.5" x14ac:dyDescent="0.2">
      <c r="A179" s="49"/>
      <c r="B179" s="52"/>
      <c r="C179" s="51"/>
    </row>
    <row r="180" spans="1:3" ht="15.5" x14ac:dyDescent="0.2">
      <c r="A180" s="49"/>
      <c r="B180" s="52"/>
      <c r="C180" s="51"/>
    </row>
    <row r="181" spans="1:3" ht="15.5" x14ac:dyDescent="0.2">
      <c r="A181" s="49"/>
      <c r="B181" s="52"/>
      <c r="C181" s="51"/>
    </row>
    <row r="182" spans="1:3" ht="15.5" x14ac:dyDescent="0.2">
      <c r="A182" s="49"/>
      <c r="B182" s="52"/>
      <c r="C182" s="51"/>
    </row>
    <row r="183" spans="1:3" ht="15.5" x14ac:dyDescent="0.2">
      <c r="A183" s="49"/>
      <c r="B183" s="52"/>
      <c r="C183" s="51"/>
    </row>
    <row r="184" spans="1:3" ht="15.5" x14ac:dyDescent="0.2">
      <c r="A184" s="49"/>
      <c r="B184" s="52"/>
      <c r="C184" s="51"/>
    </row>
    <row r="185" spans="1:3" ht="15.5" x14ac:dyDescent="0.2">
      <c r="A185" s="49"/>
      <c r="B185" s="52"/>
      <c r="C185" s="51"/>
    </row>
    <row r="186" spans="1:3" ht="15.5" x14ac:dyDescent="0.2">
      <c r="A186" s="49"/>
      <c r="B186" s="52"/>
      <c r="C186" s="51"/>
    </row>
    <row r="187" spans="1:3" ht="15.5" x14ac:dyDescent="0.2">
      <c r="A187" s="49"/>
      <c r="B187" s="52"/>
      <c r="C187" s="51"/>
    </row>
    <row r="188" spans="1:3" ht="15.5" x14ac:dyDescent="0.2">
      <c r="A188" s="49"/>
      <c r="B188" s="52"/>
      <c r="C188" s="51"/>
    </row>
    <row r="189" spans="1:3" ht="15.5" x14ac:dyDescent="0.2">
      <c r="A189" s="49"/>
      <c r="B189" s="52"/>
      <c r="C189" s="51"/>
    </row>
    <row r="190" spans="1:3" ht="15.5" x14ac:dyDescent="0.2">
      <c r="A190" s="49"/>
      <c r="B190" s="52"/>
      <c r="C190" s="51"/>
    </row>
    <row r="191" spans="1:3" ht="15.5" x14ac:dyDescent="0.2">
      <c r="A191" s="49"/>
      <c r="B191" s="52"/>
      <c r="C191" s="51"/>
    </row>
    <row r="192" spans="1:3" ht="15.5" x14ac:dyDescent="0.2">
      <c r="A192" s="49"/>
      <c r="B192" s="52"/>
      <c r="C192" s="51"/>
    </row>
    <row r="193" spans="1:3" ht="15.5" x14ac:dyDescent="0.2">
      <c r="A193" s="49"/>
      <c r="B193" s="52"/>
      <c r="C193" s="51"/>
    </row>
    <row r="194" spans="1:3" ht="15.5" x14ac:dyDescent="0.2">
      <c r="A194" s="49"/>
      <c r="B194" s="52"/>
      <c r="C194" s="51"/>
    </row>
    <row r="195" spans="1:3" ht="15.5" x14ac:dyDescent="0.2">
      <c r="A195" s="49"/>
      <c r="B195" s="52"/>
      <c r="C195" s="51"/>
    </row>
    <row r="196" spans="1:3" ht="15.5" x14ac:dyDescent="0.2">
      <c r="A196" s="49"/>
      <c r="B196" s="52"/>
      <c r="C196" s="51"/>
    </row>
    <row r="197" spans="1:3" ht="15.5" x14ac:dyDescent="0.2">
      <c r="A197" s="49"/>
      <c r="B197" s="52"/>
      <c r="C197" s="51"/>
    </row>
    <row r="198" spans="1:3" ht="15.5" x14ac:dyDescent="0.2">
      <c r="A198" s="49"/>
      <c r="B198" s="52"/>
      <c r="C198" s="51"/>
    </row>
    <row r="199" spans="1:3" ht="15.5" x14ac:dyDescent="0.2">
      <c r="A199" s="49"/>
      <c r="B199" s="52"/>
      <c r="C199" s="51"/>
    </row>
    <row r="200" spans="1:3" ht="15.5" x14ac:dyDescent="0.2">
      <c r="A200" s="49"/>
      <c r="B200" s="52"/>
      <c r="C200" s="51"/>
    </row>
    <row r="201" spans="1:3" ht="15.5" x14ac:dyDescent="0.2">
      <c r="A201" s="49"/>
      <c r="B201" s="52"/>
      <c r="C201" s="51"/>
    </row>
    <row r="202" spans="1:3" ht="15.5" x14ac:dyDescent="0.2">
      <c r="A202" s="49"/>
      <c r="B202" s="52"/>
      <c r="C202" s="51"/>
    </row>
    <row r="203" spans="1:3" ht="15.5" x14ac:dyDescent="0.2">
      <c r="A203" s="49"/>
      <c r="B203" s="52"/>
      <c r="C203" s="51"/>
    </row>
    <row r="204" spans="1:3" ht="15.5" x14ac:dyDescent="0.2">
      <c r="A204" s="49"/>
      <c r="B204" s="52"/>
      <c r="C204" s="51"/>
    </row>
    <row r="205" spans="1:3" ht="15.5" x14ac:dyDescent="0.2">
      <c r="A205" s="49"/>
      <c r="B205" s="52"/>
      <c r="C205" s="51"/>
    </row>
    <row r="206" spans="1:3" ht="15.5" x14ac:dyDescent="0.2">
      <c r="A206" s="49"/>
      <c r="B206" s="52"/>
      <c r="C206" s="51"/>
    </row>
    <row r="207" spans="1:3" ht="15.5" x14ac:dyDescent="0.2">
      <c r="A207" s="49"/>
      <c r="B207" s="52"/>
      <c r="C207" s="51"/>
    </row>
    <row r="208" spans="1:3" ht="15.5" x14ac:dyDescent="0.2">
      <c r="A208" s="49"/>
      <c r="B208" s="52"/>
      <c r="C208" s="51"/>
    </row>
    <row r="209" spans="1:3" ht="15.5" x14ac:dyDescent="0.2">
      <c r="A209" s="49"/>
      <c r="B209" s="52"/>
      <c r="C209" s="51"/>
    </row>
    <row r="210" spans="1:3" ht="15.5" x14ac:dyDescent="0.2">
      <c r="A210" s="49"/>
      <c r="B210" s="52"/>
      <c r="C210" s="51"/>
    </row>
    <row r="211" spans="1:3" ht="15.5" x14ac:dyDescent="0.2">
      <c r="A211" s="49"/>
      <c r="B211" s="52"/>
      <c r="C211" s="51"/>
    </row>
    <row r="212" spans="1:3" ht="15.5" x14ac:dyDescent="0.2">
      <c r="A212" s="49"/>
      <c r="B212" s="52"/>
      <c r="C212" s="51"/>
    </row>
    <row r="213" spans="1:3" ht="15.5" x14ac:dyDescent="0.2">
      <c r="A213" s="49"/>
      <c r="B213" s="52"/>
      <c r="C213" s="51"/>
    </row>
    <row r="214" spans="1:3" ht="15.5" x14ac:dyDescent="0.2">
      <c r="A214" s="49"/>
      <c r="B214" s="52"/>
      <c r="C214" s="51"/>
    </row>
    <row r="215" spans="1:3" ht="15.5" x14ac:dyDescent="0.2">
      <c r="A215" s="49"/>
      <c r="B215" s="52"/>
      <c r="C215" s="51"/>
    </row>
    <row r="216" spans="1:3" ht="15.5" x14ac:dyDescent="0.2">
      <c r="A216" s="49"/>
      <c r="B216" s="52"/>
      <c r="C216" s="51"/>
    </row>
    <row r="217" spans="1:3" ht="15.5" x14ac:dyDescent="0.2">
      <c r="A217" s="49"/>
      <c r="B217" s="52"/>
      <c r="C217" s="51"/>
    </row>
    <row r="218" spans="1:3" ht="15.5" x14ac:dyDescent="0.2">
      <c r="A218" s="49"/>
      <c r="B218" s="52"/>
      <c r="C218" s="51"/>
    </row>
    <row r="219" spans="1:3" ht="15.5" x14ac:dyDescent="0.2">
      <c r="A219" s="49"/>
      <c r="B219" s="52"/>
      <c r="C219" s="51"/>
    </row>
    <row r="220" spans="1:3" ht="15.5" x14ac:dyDescent="0.2">
      <c r="A220" s="49"/>
      <c r="B220" s="52"/>
      <c r="C220" s="51"/>
    </row>
    <row r="221" spans="1:3" ht="15.5" x14ac:dyDescent="0.2">
      <c r="A221" s="49"/>
      <c r="B221" s="52"/>
      <c r="C221" s="51"/>
    </row>
    <row r="222" spans="1:3" ht="15.5" x14ac:dyDescent="0.2">
      <c r="A222" s="49"/>
      <c r="B222" s="52"/>
      <c r="C222" s="51"/>
    </row>
    <row r="223" spans="1:3" ht="15.5" x14ac:dyDescent="0.2">
      <c r="A223" s="49"/>
      <c r="B223" s="52"/>
      <c r="C223" s="51"/>
    </row>
    <row r="224" spans="1:3" ht="15.5" x14ac:dyDescent="0.2">
      <c r="A224" s="49"/>
      <c r="B224" s="52"/>
      <c r="C224" s="51"/>
    </row>
    <row r="225" spans="1:3" ht="15.5" x14ac:dyDescent="0.2">
      <c r="A225" s="49"/>
      <c r="B225" s="52"/>
      <c r="C225" s="51"/>
    </row>
    <row r="226" spans="1:3" ht="15.5" x14ac:dyDescent="0.2">
      <c r="A226" s="49"/>
      <c r="B226" s="52"/>
      <c r="C226" s="51"/>
    </row>
    <row r="227" spans="1:3" ht="15.5" x14ac:dyDescent="0.2">
      <c r="A227" s="49"/>
      <c r="B227" s="52"/>
      <c r="C227" s="51"/>
    </row>
    <row r="228" spans="1:3" ht="15.5" x14ac:dyDescent="0.2">
      <c r="A228" s="49"/>
      <c r="B228" s="52"/>
      <c r="C228" s="51"/>
    </row>
    <row r="229" spans="1:3" ht="15.5" x14ac:dyDescent="0.2">
      <c r="A229" s="49"/>
      <c r="B229" s="52"/>
      <c r="C229" s="51"/>
    </row>
    <row r="230" spans="1:3" ht="15.5" x14ac:dyDescent="0.2">
      <c r="A230" s="49"/>
      <c r="B230" s="52"/>
      <c r="C230" s="51"/>
    </row>
    <row r="231" spans="1:3" ht="15.5" x14ac:dyDescent="0.2">
      <c r="A231" s="49"/>
      <c r="B231" s="52"/>
      <c r="C231" s="51"/>
    </row>
    <row r="232" spans="1:3" ht="15.5" x14ac:dyDescent="0.2">
      <c r="A232" s="49"/>
      <c r="B232" s="52"/>
      <c r="C232" s="51"/>
    </row>
    <row r="233" spans="1:3" ht="15.5" x14ac:dyDescent="0.2">
      <c r="A233" s="49"/>
      <c r="B233" s="52"/>
      <c r="C233" s="51"/>
    </row>
    <row r="234" spans="1:3" ht="15.5" x14ac:dyDescent="0.2">
      <c r="A234" s="49"/>
      <c r="B234" s="52"/>
      <c r="C234" s="51"/>
    </row>
    <row r="235" spans="1:3" ht="15.5" x14ac:dyDescent="0.2">
      <c r="A235" s="49"/>
      <c r="B235" s="52"/>
      <c r="C235" s="51"/>
    </row>
    <row r="236" spans="1:3" ht="15.5" x14ac:dyDescent="0.2">
      <c r="A236" s="49"/>
      <c r="B236" s="52"/>
      <c r="C236" s="51"/>
    </row>
    <row r="237" spans="1:3" ht="15.5" x14ac:dyDescent="0.2">
      <c r="A237" s="49"/>
      <c r="B237" s="52"/>
      <c r="C237" s="51"/>
    </row>
    <row r="238" spans="1:3" ht="15.5" x14ac:dyDescent="0.2">
      <c r="A238" s="49"/>
      <c r="B238" s="52"/>
      <c r="C238" s="51"/>
    </row>
    <row r="239" spans="1:3" ht="15.5" x14ac:dyDescent="0.2">
      <c r="A239" s="49"/>
      <c r="B239" s="52"/>
      <c r="C239" s="51"/>
    </row>
    <row r="240" spans="1:3" ht="15.5" x14ac:dyDescent="0.2">
      <c r="A240" s="49"/>
      <c r="B240" s="52"/>
      <c r="C240" s="51"/>
    </row>
    <row r="241" spans="1:3" ht="15.5" x14ac:dyDescent="0.2">
      <c r="A241" s="49"/>
      <c r="B241" s="52"/>
      <c r="C241" s="51"/>
    </row>
    <row r="242" spans="1:3" ht="15.5" x14ac:dyDescent="0.2">
      <c r="A242" s="49"/>
      <c r="B242" s="52"/>
      <c r="C242" s="51"/>
    </row>
    <row r="243" spans="1:3" ht="15.5" x14ac:dyDescent="0.2">
      <c r="A243" s="49"/>
      <c r="B243" s="52"/>
      <c r="C243" s="51"/>
    </row>
    <row r="244" spans="1:3" ht="15.5" x14ac:dyDescent="0.2">
      <c r="A244" s="49"/>
      <c r="B244" s="52"/>
      <c r="C244" s="51"/>
    </row>
    <row r="245" spans="1:3" ht="15.5" x14ac:dyDescent="0.2">
      <c r="A245" s="49"/>
      <c r="B245" s="52"/>
      <c r="C245" s="51"/>
    </row>
    <row r="246" spans="1:3" ht="15.5" x14ac:dyDescent="0.2">
      <c r="A246" s="49"/>
      <c r="B246" s="52"/>
      <c r="C246" s="51"/>
    </row>
    <row r="247" spans="1:3" ht="15.5" x14ac:dyDescent="0.2">
      <c r="A247" s="49"/>
      <c r="B247" s="52"/>
      <c r="C247" s="51"/>
    </row>
    <row r="248" spans="1:3" ht="15.5" x14ac:dyDescent="0.2">
      <c r="A248" s="49"/>
      <c r="B248" s="52"/>
      <c r="C248" s="51"/>
    </row>
    <row r="249" spans="1:3" ht="15.5" x14ac:dyDescent="0.2">
      <c r="A249" s="49"/>
      <c r="B249" s="52"/>
      <c r="C249" s="51"/>
    </row>
    <row r="250" spans="1:3" ht="15.5" x14ac:dyDescent="0.2">
      <c r="A250" s="49"/>
      <c r="B250" s="52"/>
      <c r="C250" s="51"/>
    </row>
    <row r="251" spans="1:3" ht="15.5" x14ac:dyDescent="0.2">
      <c r="A251" s="49"/>
      <c r="B251" s="52"/>
      <c r="C251" s="51"/>
    </row>
    <row r="252" spans="1:3" ht="15.5" x14ac:dyDescent="0.2">
      <c r="A252" s="49"/>
      <c r="B252" s="52"/>
      <c r="C252" s="51"/>
    </row>
    <row r="253" spans="1:3" ht="15.5" x14ac:dyDescent="0.2">
      <c r="A253" s="49"/>
      <c r="B253" s="52"/>
      <c r="C253" s="51"/>
    </row>
    <row r="254" spans="1:3" ht="15.5" x14ac:dyDescent="0.2">
      <c r="A254" s="49"/>
      <c r="B254" s="52"/>
      <c r="C254" s="51"/>
    </row>
    <row r="255" spans="1:3" ht="15.5" x14ac:dyDescent="0.2">
      <c r="A255" s="49"/>
      <c r="B255" s="52"/>
      <c r="C255" s="51"/>
    </row>
    <row r="256" spans="1:3" ht="15.5" x14ac:dyDescent="0.2">
      <c r="A256" s="49"/>
      <c r="B256" s="52"/>
      <c r="C256" s="51"/>
    </row>
    <row r="257" spans="1:3" ht="15.5" x14ac:dyDescent="0.2">
      <c r="A257" s="49"/>
      <c r="B257" s="52"/>
      <c r="C257" s="51"/>
    </row>
    <row r="258" spans="1:3" ht="15.5" x14ac:dyDescent="0.2">
      <c r="A258" s="49"/>
      <c r="B258" s="52"/>
      <c r="C258" s="51"/>
    </row>
    <row r="259" spans="1:3" ht="15.5" x14ac:dyDescent="0.2">
      <c r="A259" s="49"/>
      <c r="B259" s="52"/>
      <c r="C259" s="51"/>
    </row>
    <row r="260" spans="1:3" ht="15.5" x14ac:dyDescent="0.2">
      <c r="A260" s="49"/>
      <c r="B260" s="52"/>
      <c r="C260" s="51"/>
    </row>
    <row r="261" spans="1:3" ht="15.5" x14ac:dyDescent="0.2">
      <c r="A261" s="49"/>
      <c r="B261" s="52"/>
      <c r="C261" s="51"/>
    </row>
    <row r="262" spans="1:3" ht="15.5" x14ac:dyDescent="0.2">
      <c r="A262" s="49"/>
      <c r="B262" s="52"/>
      <c r="C262" s="51"/>
    </row>
    <row r="263" spans="1:3" ht="15.5" x14ac:dyDescent="0.2">
      <c r="A263" s="49"/>
      <c r="B263" s="52"/>
      <c r="C263" s="51"/>
    </row>
    <row r="264" spans="1:3" ht="15.5" x14ac:dyDescent="0.2">
      <c r="A264" s="49"/>
      <c r="B264" s="52"/>
      <c r="C264" s="51"/>
    </row>
    <row r="265" spans="1:3" ht="15.5" x14ac:dyDescent="0.2">
      <c r="A265" s="49"/>
      <c r="B265" s="52"/>
      <c r="C265" s="51"/>
    </row>
    <row r="266" spans="1:3" ht="15.5" x14ac:dyDescent="0.2">
      <c r="A266" s="49"/>
      <c r="B266" s="52"/>
      <c r="C266" s="51"/>
    </row>
    <row r="267" spans="1:3" ht="15.5" x14ac:dyDescent="0.2">
      <c r="A267" s="49"/>
      <c r="B267" s="52"/>
      <c r="C267" s="51"/>
    </row>
    <row r="268" spans="1:3" ht="15.5" x14ac:dyDescent="0.2">
      <c r="A268" s="49"/>
      <c r="B268" s="52"/>
      <c r="C268" s="51"/>
    </row>
    <row r="269" spans="1:3" ht="15.5" x14ac:dyDescent="0.2">
      <c r="A269" s="49"/>
      <c r="B269" s="52"/>
      <c r="C269" s="51"/>
    </row>
    <row r="270" spans="1:3" ht="15.5" x14ac:dyDescent="0.2">
      <c r="A270" s="49"/>
      <c r="B270" s="52"/>
      <c r="C270" s="51"/>
    </row>
    <row r="271" spans="1:3" ht="15.5" x14ac:dyDescent="0.2">
      <c r="A271" s="49"/>
      <c r="B271" s="52"/>
      <c r="C271" s="51"/>
    </row>
    <row r="272" spans="1:3" ht="15.5" x14ac:dyDescent="0.2">
      <c r="A272" s="49"/>
      <c r="B272" s="52"/>
      <c r="C272" s="51"/>
    </row>
    <row r="273" spans="1:3" ht="15.5" x14ac:dyDescent="0.2">
      <c r="A273" s="49"/>
      <c r="B273" s="52"/>
      <c r="C273" s="51"/>
    </row>
    <row r="274" spans="1:3" ht="15.5" x14ac:dyDescent="0.2">
      <c r="A274" s="49"/>
      <c r="B274" s="52"/>
      <c r="C274" s="51"/>
    </row>
    <row r="275" spans="1:3" ht="15.5" x14ac:dyDescent="0.2">
      <c r="A275" s="49"/>
      <c r="B275" s="52"/>
      <c r="C275" s="51"/>
    </row>
    <row r="276" spans="1:3" ht="15.5" x14ac:dyDescent="0.2">
      <c r="A276" s="49"/>
      <c r="B276" s="52"/>
      <c r="C276" s="51"/>
    </row>
    <row r="277" spans="1:3" ht="15.5" x14ac:dyDescent="0.2">
      <c r="A277" s="49"/>
      <c r="B277" s="52"/>
      <c r="C277" s="51"/>
    </row>
    <row r="278" spans="1:3" ht="15.5" x14ac:dyDescent="0.2">
      <c r="A278" s="49"/>
      <c r="B278" s="52"/>
      <c r="C278" s="51"/>
    </row>
    <row r="279" spans="1:3" ht="15.5" x14ac:dyDescent="0.2">
      <c r="A279" s="49"/>
      <c r="B279" s="52"/>
      <c r="C279" s="51"/>
    </row>
    <row r="280" spans="1:3" ht="15.5" x14ac:dyDescent="0.2">
      <c r="A280" s="49"/>
      <c r="B280" s="52"/>
      <c r="C280" s="51"/>
    </row>
    <row r="281" spans="1:3" ht="15.5" x14ac:dyDescent="0.2">
      <c r="A281" s="49"/>
      <c r="B281" s="52"/>
      <c r="C281" s="51"/>
    </row>
    <row r="282" spans="1:3" ht="15.5" x14ac:dyDescent="0.2">
      <c r="A282" s="49"/>
      <c r="B282" s="52"/>
      <c r="C282" s="51"/>
    </row>
    <row r="283" spans="1:3" ht="15.5" x14ac:dyDescent="0.2">
      <c r="A283" s="49"/>
      <c r="B283" s="52"/>
      <c r="C283" s="51"/>
    </row>
    <row r="284" spans="1:3" ht="15.5" x14ac:dyDescent="0.2">
      <c r="A284" s="49"/>
      <c r="B284" s="52"/>
      <c r="C284" s="51"/>
    </row>
    <row r="285" spans="1:3" ht="15.5" x14ac:dyDescent="0.2">
      <c r="A285" s="49"/>
      <c r="B285" s="52"/>
      <c r="C285" s="51"/>
    </row>
    <row r="286" spans="1:3" ht="15.5" x14ac:dyDescent="0.2">
      <c r="A286" s="49"/>
      <c r="B286" s="52"/>
      <c r="C286" s="51"/>
    </row>
    <row r="287" spans="1:3" ht="15.5" x14ac:dyDescent="0.2">
      <c r="A287" s="49"/>
      <c r="B287" s="52"/>
      <c r="C287" s="51"/>
    </row>
    <row r="288" spans="1:3" ht="15.5" x14ac:dyDescent="0.2">
      <c r="A288" s="49"/>
      <c r="B288" s="52"/>
      <c r="C288" s="51"/>
    </row>
    <row r="289" spans="1:3" ht="15.5" x14ac:dyDescent="0.2">
      <c r="A289" s="49"/>
      <c r="B289" s="52"/>
      <c r="C289" s="51"/>
    </row>
    <row r="290" spans="1:3" ht="15.5" x14ac:dyDescent="0.2">
      <c r="A290" s="49"/>
      <c r="B290" s="52"/>
      <c r="C290" s="51"/>
    </row>
    <row r="291" spans="1:3" ht="15.5" x14ac:dyDescent="0.2">
      <c r="A291" s="49"/>
      <c r="B291" s="52"/>
      <c r="C291" s="51"/>
    </row>
    <row r="292" spans="1:3" ht="15.5" x14ac:dyDescent="0.2">
      <c r="A292" s="49"/>
      <c r="B292" s="52"/>
      <c r="C292" s="51"/>
    </row>
    <row r="293" spans="1:3" ht="15.5" x14ac:dyDescent="0.2">
      <c r="A293" s="49"/>
      <c r="B293" s="52"/>
      <c r="C293" s="51"/>
    </row>
    <row r="294" spans="1:3" ht="15.5" x14ac:dyDescent="0.2">
      <c r="A294" s="49"/>
      <c r="B294" s="52"/>
      <c r="C294" s="51"/>
    </row>
    <row r="295" spans="1:3" ht="15.5" x14ac:dyDescent="0.2">
      <c r="A295" s="49"/>
      <c r="B295" s="52"/>
      <c r="C295" s="51"/>
    </row>
    <row r="296" spans="1:3" ht="15.5" x14ac:dyDescent="0.2">
      <c r="A296" s="49"/>
      <c r="B296" s="52"/>
      <c r="C296" s="51"/>
    </row>
    <row r="297" spans="1:3" ht="15.5" x14ac:dyDescent="0.2">
      <c r="A297" s="49"/>
      <c r="B297" s="52"/>
      <c r="C297" s="51"/>
    </row>
    <row r="298" spans="1:3" ht="15.5" x14ac:dyDescent="0.2">
      <c r="A298" s="49"/>
      <c r="B298" s="52"/>
      <c r="C298" s="51"/>
    </row>
    <row r="299" spans="1:3" ht="15.5" x14ac:dyDescent="0.2">
      <c r="A299" s="49"/>
      <c r="B299" s="52"/>
      <c r="C299" s="51"/>
    </row>
    <row r="300" spans="1:3" ht="15.5" x14ac:dyDescent="0.2">
      <c r="A300" s="49"/>
      <c r="B300" s="52"/>
      <c r="C300" s="51"/>
    </row>
    <row r="301" spans="1:3" ht="15.5" x14ac:dyDescent="0.2">
      <c r="A301" s="49"/>
      <c r="B301" s="52"/>
      <c r="C301" s="51"/>
    </row>
    <row r="302" spans="1:3" ht="15.5" x14ac:dyDescent="0.2">
      <c r="A302" s="49"/>
      <c r="B302" s="52"/>
      <c r="C302" s="51"/>
    </row>
    <row r="303" spans="1:3" ht="15.5" x14ac:dyDescent="0.2">
      <c r="A303" s="49"/>
      <c r="B303" s="52"/>
      <c r="C303" s="51"/>
    </row>
    <row r="304" spans="1:3" ht="15.5" x14ac:dyDescent="0.2">
      <c r="A304" s="49"/>
      <c r="B304" s="52"/>
      <c r="C304" s="51"/>
    </row>
    <row r="305" spans="1:3" ht="15.5" x14ac:dyDescent="0.2">
      <c r="A305" s="49"/>
      <c r="B305" s="52"/>
      <c r="C305" s="51"/>
    </row>
    <row r="306" spans="1:3" ht="15.5" x14ac:dyDescent="0.2">
      <c r="A306" s="49"/>
      <c r="B306" s="52"/>
      <c r="C306" s="51"/>
    </row>
    <row r="307" spans="1:3" ht="15.5" x14ac:dyDescent="0.2">
      <c r="A307" s="49"/>
      <c r="B307" s="52"/>
      <c r="C307" s="51"/>
    </row>
    <row r="308" spans="1:3" ht="15.5" x14ac:dyDescent="0.2">
      <c r="A308" s="49"/>
      <c r="B308" s="52"/>
      <c r="C308" s="51"/>
    </row>
    <row r="309" spans="1:3" ht="15.5" x14ac:dyDescent="0.2">
      <c r="A309" s="49"/>
      <c r="B309" s="52"/>
      <c r="C309" s="51"/>
    </row>
    <row r="310" spans="1:3" ht="15.5" x14ac:dyDescent="0.2">
      <c r="A310" s="49"/>
      <c r="B310" s="52"/>
      <c r="C310" s="51"/>
    </row>
    <row r="311" spans="1:3" ht="15.5" x14ac:dyDescent="0.2">
      <c r="A311" s="49"/>
      <c r="B311" s="52"/>
      <c r="C311" s="51"/>
    </row>
    <row r="312" spans="1:3" ht="15.5" x14ac:dyDescent="0.2">
      <c r="A312" s="49"/>
      <c r="B312" s="52"/>
      <c r="C312" s="51"/>
    </row>
    <row r="313" spans="1:3" ht="15.5" x14ac:dyDescent="0.2">
      <c r="A313" s="49"/>
      <c r="B313" s="52"/>
      <c r="C313" s="51"/>
    </row>
    <row r="314" spans="1:3" ht="15.5" x14ac:dyDescent="0.2">
      <c r="A314" s="49"/>
      <c r="B314" s="52"/>
      <c r="C314" s="51"/>
    </row>
    <row r="315" spans="1:3" ht="15.5" x14ac:dyDescent="0.2">
      <c r="A315" s="49"/>
      <c r="B315" s="52"/>
      <c r="C315" s="51"/>
    </row>
    <row r="316" spans="1:3" ht="15.5" x14ac:dyDescent="0.2">
      <c r="A316" s="49"/>
      <c r="B316" s="52"/>
      <c r="C316" s="51"/>
    </row>
    <row r="317" spans="1:3" ht="15.5" x14ac:dyDescent="0.2">
      <c r="A317" s="49"/>
      <c r="B317" s="52"/>
      <c r="C317" s="51"/>
    </row>
    <row r="318" spans="1:3" ht="15.5" x14ac:dyDescent="0.2">
      <c r="A318" s="49"/>
      <c r="B318" s="52"/>
      <c r="C318" s="51"/>
    </row>
    <row r="319" spans="1:3" ht="15.5" x14ac:dyDescent="0.2">
      <c r="A319" s="49"/>
      <c r="B319" s="52"/>
      <c r="C319" s="51"/>
    </row>
    <row r="320" spans="1:3" ht="15.5" x14ac:dyDescent="0.2">
      <c r="A320" s="49"/>
      <c r="B320" s="52"/>
      <c r="C320" s="51"/>
    </row>
    <row r="321" spans="1:3" ht="15.5" x14ac:dyDescent="0.2">
      <c r="A321" s="49"/>
      <c r="B321" s="52"/>
      <c r="C321" s="51"/>
    </row>
    <row r="322" spans="1:3" ht="15.5" x14ac:dyDescent="0.2">
      <c r="A322" s="49"/>
      <c r="B322" s="52"/>
      <c r="C322" s="51"/>
    </row>
    <row r="323" spans="1:3" ht="15.5" x14ac:dyDescent="0.2">
      <c r="A323" s="49"/>
      <c r="B323" s="52"/>
      <c r="C323" s="51"/>
    </row>
    <row r="324" spans="1:3" ht="15.5" x14ac:dyDescent="0.2">
      <c r="A324" s="49"/>
      <c r="B324" s="52"/>
      <c r="C324" s="51"/>
    </row>
    <row r="325" spans="1:3" ht="15.5" x14ac:dyDescent="0.2">
      <c r="A325" s="49"/>
      <c r="B325" s="52"/>
      <c r="C325" s="51"/>
    </row>
    <row r="326" spans="1:3" ht="15.5" x14ac:dyDescent="0.2">
      <c r="A326" s="49"/>
      <c r="B326" s="52"/>
      <c r="C326" s="51"/>
    </row>
    <row r="327" spans="1:3" ht="15.5" x14ac:dyDescent="0.2">
      <c r="A327" s="49"/>
      <c r="B327" s="52"/>
      <c r="C327" s="51"/>
    </row>
    <row r="328" spans="1:3" ht="15.5" x14ac:dyDescent="0.2">
      <c r="A328" s="49"/>
      <c r="B328" s="52"/>
      <c r="C328" s="51"/>
    </row>
    <row r="329" spans="1:3" ht="15.5" x14ac:dyDescent="0.2">
      <c r="A329" s="49"/>
      <c r="B329" s="52"/>
      <c r="C329" s="51"/>
    </row>
    <row r="330" spans="1:3" ht="15.5" x14ac:dyDescent="0.2">
      <c r="A330" s="49"/>
      <c r="B330" s="52"/>
      <c r="C330" s="51"/>
    </row>
    <row r="331" spans="1:3" ht="15.5" x14ac:dyDescent="0.2">
      <c r="A331" s="49"/>
      <c r="B331" s="52"/>
      <c r="C331" s="51"/>
    </row>
    <row r="332" spans="1:3" ht="15.5" x14ac:dyDescent="0.2">
      <c r="A332" s="49"/>
      <c r="B332" s="52"/>
      <c r="C332" s="51"/>
    </row>
    <row r="333" spans="1:3" ht="15.5" x14ac:dyDescent="0.2">
      <c r="A333" s="49"/>
      <c r="B333" s="52"/>
      <c r="C333" s="51"/>
    </row>
    <row r="334" spans="1:3" ht="15.5" x14ac:dyDescent="0.2">
      <c r="A334" s="49"/>
      <c r="B334" s="52"/>
      <c r="C334" s="51"/>
    </row>
    <row r="335" spans="1:3" ht="15.5" x14ac:dyDescent="0.2">
      <c r="A335" s="49"/>
      <c r="B335" s="52"/>
      <c r="C335" s="51"/>
    </row>
    <row r="336" spans="1:3" ht="15.5" x14ac:dyDescent="0.2">
      <c r="A336" s="49"/>
      <c r="B336" s="52"/>
      <c r="C336" s="51"/>
    </row>
    <row r="337" spans="1:3" ht="15.5" x14ac:dyDescent="0.2">
      <c r="A337" s="49"/>
      <c r="B337" s="52"/>
      <c r="C337" s="51"/>
    </row>
    <row r="338" spans="1:3" ht="15.5" x14ac:dyDescent="0.2">
      <c r="A338" s="49"/>
      <c r="B338" s="52"/>
      <c r="C338" s="51"/>
    </row>
    <row r="339" spans="1:3" ht="15.5" x14ac:dyDescent="0.2">
      <c r="A339" s="49"/>
      <c r="B339" s="52"/>
      <c r="C339" s="51"/>
    </row>
    <row r="340" spans="1:3" ht="15.5" x14ac:dyDescent="0.2">
      <c r="A340" s="49"/>
      <c r="B340" s="52"/>
      <c r="C340" s="51"/>
    </row>
    <row r="341" spans="1:3" ht="15.5" x14ac:dyDescent="0.2">
      <c r="A341" s="49"/>
      <c r="B341" s="52"/>
      <c r="C341" s="51"/>
    </row>
    <row r="342" spans="1:3" ht="15.5" x14ac:dyDescent="0.2">
      <c r="A342" s="49"/>
      <c r="B342" s="52"/>
      <c r="C342" s="51"/>
    </row>
    <row r="343" spans="1:3" ht="15.5" x14ac:dyDescent="0.2">
      <c r="A343" s="49"/>
      <c r="B343" s="52"/>
      <c r="C343" s="51"/>
    </row>
    <row r="344" spans="1:3" ht="15.5" x14ac:dyDescent="0.2">
      <c r="A344" s="49"/>
      <c r="B344" s="52"/>
      <c r="C344" s="51"/>
    </row>
    <row r="345" spans="1:3" ht="15.5" x14ac:dyDescent="0.2">
      <c r="A345" s="49"/>
      <c r="B345" s="52"/>
      <c r="C345" s="51"/>
    </row>
    <row r="346" spans="1:3" ht="15.5" x14ac:dyDescent="0.2">
      <c r="A346" s="49"/>
      <c r="B346" s="52"/>
      <c r="C346" s="51"/>
    </row>
    <row r="347" spans="1:3" ht="15.5" x14ac:dyDescent="0.2">
      <c r="A347" s="49"/>
      <c r="B347" s="52"/>
      <c r="C347" s="51"/>
    </row>
    <row r="348" spans="1:3" ht="15.5" x14ac:dyDescent="0.2">
      <c r="A348" s="49"/>
      <c r="B348" s="52"/>
      <c r="C348" s="51"/>
    </row>
    <row r="349" spans="1:3" ht="15.5" x14ac:dyDescent="0.2">
      <c r="A349" s="49"/>
      <c r="B349" s="52"/>
      <c r="C349" s="51"/>
    </row>
    <row r="350" spans="1:3" ht="15.5" x14ac:dyDescent="0.2">
      <c r="A350" s="49"/>
      <c r="B350" s="52"/>
      <c r="C350" s="51"/>
    </row>
    <row r="351" spans="1:3" ht="15.5" x14ac:dyDescent="0.2">
      <c r="A351" s="49"/>
      <c r="B351" s="52"/>
      <c r="C351" s="51"/>
    </row>
    <row r="352" spans="1:3" ht="15.5" x14ac:dyDescent="0.2">
      <c r="A352" s="49"/>
      <c r="B352" s="52"/>
      <c r="C352" s="51"/>
    </row>
    <row r="353" spans="1:3" ht="15.5" x14ac:dyDescent="0.2">
      <c r="A353" s="49"/>
      <c r="B353" s="52"/>
      <c r="C353" s="51"/>
    </row>
    <row r="354" spans="1:3" ht="15.5" x14ac:dyDescent="0.2">
      <c r="A354" s="49"/>
      <c r="B354" s="52"/>
      <c r="C354" s="51"/>
    </row>
    <row r="355" spans="1:3" ht="15.5" x14ac:dyDescent="0.2">
      <c r="A355" s="49"/>
      <c r="B355" s="52"/>
      <c r="C355" s="51"/>
    </row>
    <row r="356" spans="1:3" ht="15.5" x14ac:dyDescent="0.2">
      <c r="A356" s="49"/>
      <c r="B356" s="52"/>
      <c r="C356" s="51"/>
    </row>
    <row r="357" spans="1:3" ht="15.5" x14ac:dyDescent="0.2">
      <c r="A357" s="49"/>
      <c r="B357" s="52"/>
      <c r="C357" s="51"/>
    </row>
    <row r="358" spans="1:3" ht="15.5" x14ac:dyDescent="0.2">
      <c r="A358" s="49"/>
      <c r="B358" s="52"/>
      <c r="C358" s="51"/>
    </row>
    <row r="359" spans="1:3" ht="15.5" x14ac:dyDescent="0.2">
      <c r="A359" s="49"/>
      <c r="B359" s="52"/>
      <c r="C359" s="51"/>
    </row>
    <row r="360" spans="1:3" ht="15.5" x14ac:dyDescent="0.2">
      <c r="A360" s="49"/>
      <c r="B360" s="52"/>
      <c r="C360" s="51"/>
    </row>
    <row r="361" spans="1:3" ht="15.5" x14ac:dyDescent="0.2">
      <c r="A361" s="49"/>
      <c r="B361" s="52"/>
      <c r="C361" s="51"/>
    </row>
    <row r="362" spans="1:3" ht="15.5" x14ac:dyDescent="0.2">
      <c r="A362" s="49"/>
      <c r="B362" s="52"/>
      <c r="C362" s="51"/>
    </row>
    <row r="363" spans="1:3" ht="15.5" x14ac:dyDescent="0.2">
      <c r="A363" s="49"/>
      <c r="B363" s="52"/>
      <c r="C363" s="51"/>
    </row>
    <row r="364" spans="1:3" ht="15.5" x14ac:dyDescent="0.2">
      <c r="A364" s="49"/>
      <c r="B364" s="52"/>
      <c r="C364" s="51"/>
    </row>
    <row r="365" spans="1:3" ht="15.5" x14ac:dyDescent="0.2">
      <c r="A365" s="49"/>
      <c r="B365" s="52"/>
      <c r="C365" s="51"/>
    </row>
    <row r="366" spans="1:3" ht="15.5" x14ac:dyDescent="0.2">
      <c r="A366" s="49"/>
      <c r="B366" s="52"/>
      <c r="C366" s="51"/>
    </row>
    <row r="367" spans="1:3" ht="15.5" x14ac:dyDescent="0.2">
      <c r="A367" s="49"/>
      <c r="B367" s="52"/>
      <c r="C367" s="51"/>
    </row>
    <row r="368" spans="1:3" ht="15.5" x14ac:dyDescent="0.2">
      <c r="A368" s="49"/>
      <c r="B368" s="52"/>
      <c r="C368" s="51"/>
    </row>
    <row r="369" spans="1:3" ht="15.5" x14ac:dyDescent="0.2">
      <c r="A369" s="49"/>
      <c r="B369" s="52"/>
      <c r="C369" s="51"/>
    </row>
    <row r="370" spans="1:3" ht="15.5" x14ac:dyDescent="0.2">
      <c r="A370" s="49"/>
      <c r="B370" s="52"/>
      <c r="C370" s="51"/>
    </row>
    <row r="371" spans="1:3" ht="15.5" x14ac:dyDescent="0.2">
      <c r="A371" s="49"/>
      <c r="B371" s="52"/>
      <c r="C371" s="51"/>
    </row>
    <row r="372" spans="1:3" ht="15.5" x14ac:dyDescent="0.2">
      <c r="A372" s="49"/>
      <c r="B372" s="52"/>
      <c r="C372" s="51"/>
    </row>
    <row r="373" spans="1:3" ht="15.5" x14ac:dyDescent="0.2">
      <c r="A373" s="49"/>
      <c r="B373" s="52"/>
      <c r="C373" s="51"/>
    </row>
    <row r="374" spans="1:3" ht="15.5" x14ac:dyDescent="0.2">
      <c r="A374" s="49"/>
      <c r="B374" s="52"/>
      <c r="C374" s="51"/>
    </row>
    <row r="375" spans="1:3" ht="15.5" x14ac:dyDescent="0.2">
      <c r="A375" s="49"/>
      <c r="B375" s="52"/>
      <c r="C375" s="51"/>
    </row>
    <row r="376" spans="1:3" ht="15.5" x14ac:dyDescent="0.2">
      <c r="A376" s="49"/>
      <c r="B376" s="52"/>
      <c r="C376" s="51"/>
    </row>
    <row r="377" spans="1:3" ht="15.5" x14ac:dyDescent="0.2">
      <c r="A377" s="49"/>
      <c r="B377" s="52"/>
      <c r="C377" s="51"/>
    </row>
    <row r="378" spans="1:3" ht="15.5" x14ac:dyDescent="0.2">
      <c r="A378" s="49"/>
      <c r="B378" s="52"/>
      <c r="C378" s="51"/>
    </row>
    <row r="379" spans="1:3" ht="15.5" x14ac:dyDescent="0.2">
      <c r="A379" s="49"/>
      <c r="B379" s="52"/>
      <c r="C379" s="51"/>
    </row>
    <row r="380" spans="1:3" ht="15.5" x14ac:dyDescent="0.2">
      <c r="A380" s="49"/>
      <c r="B380" s="52"/>
      <c r="C380" s="51"/>
    </row>
    <row r="381" spans="1:3" ht="15.5" x14ac:dyDescent="0.2">
      <c r="A381" s="49"/>
      <c r="B381" s="52"/>
      <c r="C381" s="51"/>
    </row>
    <row r="382" spans="1:3" ht="15.5" x14ac:dyDescent="0.2">
      <c r="A382" s="49"/>
      <c r="B382" s="52"/>
      <c r="C382" s="51"/>
    </row>
    <row r="383" spans="1:3" ht="15.5" x14ac:dyDescent="0.2">
      <c r="A383" s="49"/>
      <c r="B383" s="52"/>
      <c r="C383" s="51"/>
    </row>
    <row r="384" spans="1:3" ht="15.5" x14ac:dyDescent="0.2">
      <c r="A384" s="49"/>
      <c r="B384" s="52"/>
      <c r="C384" s="51"/>
    </row>
    <row r="385" spans="1:3" ht="15.5" x14ac:dyDescent="0.2">
      <c r="A385" s="49"/>
      <c r="B385" s="52"/>
      <c r="C385" s="51"/>
    </row>
    <row r="386" spans="1:3" ht="15.5" x14ac:dyDescent="0.2">
      <c r="A386" s="49"/>
      <c r="B386" s="52"/>
      <c r="C386" s="51"/>
    </row>
    <row r="387" spans="1:3" ht="15.5" x14ac:dyDescent="0.2">
      <c r="A387" s="49"/>
      <c r="B387" s="52"/>
      <c r="C387" s="51"/>
    </row>
    <row r="388" spans="1:3" ht="15.5" x14ac:dyDescent="0.2">
      <c r="A388" s="49"/>
      <c r="B388" s="52"/>
      <c r="C388" s="51"/>
    </row>
    <row r="389" spans="1:3" ht="15.5" x14ac:dyDescent="0.2">
      <c r="A389" s="49"/>
      <c r="B389" s="52"/>
      <c r="C389" s="51"/>
    </row>
    <row r="390" spans="1:3" ht="15.5" x14ac:dyDescent="0.2">
      <c r="A390" s="49"/>
      <c r="B390" s="52"/>
      <c r="C390" s="51"/>
    </row>
    <row r="391" spans="1:3" ht="15.5" x14ac:dyDescent="0.2">
      <c r="A391" s="49"/>
      <c r="B391" s="52"/>
      <c r="C391" s="51"/>
    </row>
    <row r="392" spans="1:3" ht="15.5" x14ac:dyDescent="0.2">
      <c r="A392" s="49"/>
      <c r="B392" s="52"/>
      <c r="C392" s="51"/>
    </row>
    <row r="393" spans="1:3" ht="15.5" x14ac:dyDescent="0.2">
      <c r="A393" s="49"/>
      <c r="B393" s="52"/>
      <c r="C393" s="51"/>
    </row>
    <row r="394" spans="1:3" ht="15.5" x14ac:dyDescent="0.2">
      <c r="A394" s="49"/>
      <c r="B394" s="52"/>
      <c r="C394" s="51"/>
    </row>
    <row r="395" spans="1:3" ht="15.5" x14ac:dyDescent="0.2">
      <c r="A395" s="49"/>
      <c r="B395" s="52"/>
      <c r="C395" s="51"/>
    </row>
    <row r="396" spans="1:3" ht="15.5" x14ac:dyDescent="0.2">
      <c r="A396" s="49"/>
      <c r="B396" s="52"/>
      <c r="C396" s="51"/>
    </row>
    <row r="397" spans="1:3" ht="15.5" x14ac:dyDescent="0.2">
      <c r="A397" s="49"/>
      <c r="B397" s="52"/>
      <c r="C397" s="51"/>
    </row>
    <row r="398" spans="1:3" ht="15.5" x14ac:dyDescent="0.2">
      <c r="A398" s="49"/>
      <c r="B398" s="52"/>
      <c r="C398" s="51"/>
    </row>
    <row r="399" spans="1:3" ht="15.5" x14ac:dyDescent="0.2">
      <c r="A399" s="49"/>
      <c r="B399" s="52"/>
      <c r="C399" s="51"/>
    </row>
    <row r="400" spans="1:3" ht="15.5" x14ac:dyDescent="0.2">
      <c r="A400" s="49"/>
      <c r="B400" s="52"/>
      <c r="C400" s="51"/>
    </row>
    <row r="401" spans="1:3" ht="15.5" x14ac:dyDescent="0.2">
      <c r="A401" s="49"/>
      <c r="B401" s="52"/>
      <c r="C401" s="51"/>
    </row>
    <row r="402" spans="1:3" ht="15.5" x14ac:dyDescent="0.2">
      <c r="A402" s="49"/>
      <c r="B402" s="52"/>
      <c r="C402" s="51"/>
    </row>
    <row r="403" spans="1:3" ht="15.5" x14ac:dyDescent="0.2">
      <c r="A403" s="49"/>
      <c r="B403" s="52"/>
      <c r="C403" s="51"/>
    </row>
    <row r="404" spans="1:3" ht="15.5" x14ac:dyDescent="0.2">
      <c r="A404" s="49"/>
      <c r="B404" s="52"/>
      <c r="C404" s="51"/>
    </row>
    <row r="405" spans="1:3" ht="15.5" x14ac:dyDescent="0.2">
      <c r="A405" s="49"/>
      <c r="B405" s="52"/>
      <c r="C405" s="51"/>
    </row>
    <row r="406" spans="1:3" ht="15.5" x14ac:dyDescent="0.2">
      <c r="A406" s="49"/>
      <c r="B406" s="52"/>
      <c r="C406" s="51"/>
    </row>
    <row r="407" spans="1:3" ht="15.5" x14ac:dyDescent="0.2">
      <c r="A407" s="49"/>
      <c r="B407" s="52"/>
      <c r="C407" s="51"/>
    </row>
    <row r="408" spans="1:3" ht="15.5" x14ac:dyDescent="0.2">
      <c r="A408" s="49"/>
      <c r="B408" s="52"/>
      <c r="C408" s="51"/>
    </row>
    <row r="409" spans="1:3" ht="15.5" x14ac:dyDescent="0.2">
      <c r="A409" s="49"/>
      <c r="B409" s="52"/>
      <c r="C409" s="51"/>
    </row>
    <row r="410" spans="1:3" ht="15.5" x14ac:dyDescent="0.2">
      <c r="A410" s="49"/>
      <c r="B410" s="52"/>
      <c r="C410" s="51"/>
    </row>
    <row r="411" spans="1:3" ht="15.5" x14ac:dyDescent="0.2">
      <c r="A411" s="49"/>
      <c r="B411" s="52"/>
      <c r="C411" s="51"/>
    </row>
    <row r="412" spans="1:3" ht="15.5" x14ac:dyDescent="0.2">
      <c r="A412" s="49"/>
      <c r="B412" s="52"/>
      <c r="C412" s="51"/>
    </row>
    <row r="413" spans="1:3" ht="15.5" x14ac:dyDescent="0.2">
      <c r="A413" s="49"/>
      <c r="B413" s="52"/>
      <c r="C413" s="51"/>
    </row>
    <row r="414" spans="1:3" ht="15.5" x14ac:dyDescent="0.2">
      <c r="A414" s="49"/>
      <c r="B414" s="52"/>
      <c r="C414" s="51"/>
    </row>
    <row r="415" spans="1:3" ht="15.5" x14ac:dyDescent="0.2">
      <c r="A415" s="49"/>
      <c r="B415" s="52"/>
      <c r="C415" s="51"/>
    </row>
    <row r="416" spans="1:3" ht="15.5" x14ac:dyDescent="0.2">
      <c r="A416" s="49"/>
      <c r="B416" s="52"/>
      <c r="C416" s="51"/>
    </row>
    <row r="417" spans="1:3" ht="15.5" x14ac:dyDescent="0.2">
      <c r="A417" s="49"/>
      <c r="B417" s="52"/>
      <c r="C417" s="51"/>
    </row>
    <row r="418" spans="1:3" ht="15.5" x14ac:dyDescent="0.2">
      <c r="A418" s="49"/>
      <c r="B418" s="52"/>
      <c r="C418" s="51"/>
    </row>
    <row r="419" spans="1:3" ht="15.5" x14ac:dyDescent="0.2">
      <c r="A419" s="49"/>
      <c r="B419" s="52"/>
      <c r="C419" s="51"/>
    </row>
    <row r="420" spans="1:3" ht="15.5" x14ac:dyDescent="0.2">
      <c r="A420" s="49"/>
      <c r="B420" s="52"/>
      <c r="C420" s="51"/>
    </row>
    <row r="421" spans="1:3" ht="15.5" x14ac:dyDescent="0.2">
      <c r="A421" s="49"/>
      <c r="B421" s="52"/>
      <c r="C421" s="51"/>
    </row>
    <row r="422" spans="1:3" ht="15.5" x14ac:dyDescent="0.2">
      <c r="A422" s="49"/>
      <c r="B422" s="52"/>
      <c r="C422" s="51"/>
    </row>
    <row r="423" spans="1:3" ht="15.5" x14ac:dyDescent="0.2">
      <c r="A423" s="49"/>
      <c r="B423" s="52"/>
      <c r="C423" s="51"/>
    </row>
    <row r="424" spans="1:3" ht="15.5" x14ac:dyDescent="0.2">
      <c r="A424" s="49"/>
      <c r="B424" s="52"/>
      <c r="C424" s="51"/>
    </row>
    <row r="425" spans="1:3" ht="15.5" x14ac:dyDescent="0.2">
      <c r="A425" s="49"/>
      <c r="B425" s="52"/>
      <c r="C425" s="51"/>
    </row>
    <row r="426" spans="1:3" ht="15.5" x14ac:dyDescent="0.2">
      <c r="A426" s="49"/>
      <c r="B426" s="52"/>
      <c r="C426" s="51"/>
    </row>
    <row r="427" spans="1:3" ht="15.5" x14ac:dyDescent="0.2">
      <c r="A427" s="49"/>
      <c r="B427" s="52"/>
      <c r="C427" s="51"/>
    </row>
    <row r="428" spans="1:3" ht="15.5" x14ac:dyDescent="0.2">
      <c r="A428" s="49"/>
      <c r="B428" s="52"/>
      <c r="C428" s="51"/>
    </row>
    <row r="429" spans="1:3" ht="15.5" x14ac:dyDescent="0.2">
      <c r="A429" s="49"/>
      <c r="B429" s="52"/>
      <c r="C429" s="51"/>
    </row>
    <row r="430" spans="1:3" ht="15.5" x14ac:dyDescent="0.2">
      <c r="A430" s="49"/>
      <c r="B430" s="52"/>
      <c r="C430" s="51"/>
    </row>
    <row r="431" spans="1:3" ht="15.5" x14ac:dyDescent="0.2">
      <c r="A431" s="49"/>
      <c r="B431" s="52"/>
      <c r="C431" s="51"/>
    </row>
    <row r="432" spans="1:3" ht="15.5" x14ac:dyDescent="0.2">
      <c r="A432" s="49"/>
      <c r="B432" s="52"/>
      <c r="C432" s="51"/>
    </row>
    <row r="433" spans="1:3" ht="15.5" x14ac:dyDescent="0.2">
      <c r="A433" s="49"/>
      <c r="B433" s="52"/>
      <c r="C433" s="51"/>
    </row>
    <row r="434" spans="1:3" ht="15.5" x14ac:dyDescent="0.2">
      <c r="A434" s="49"/>
      <c r="B434" s="52"/>
      <c r="C434" s="51"/>
    </row>
    <row r="435" spans="1:3" ht="15.5" x14ac:dyDescent="0.2">
      <c r="A435" s="49"/>
      <c r="B435" s="52"/>
      <c r="C435" s="51"/>
    </row>
    <row r="436" spans="1:3" ht="15.5" x14ac:dyDescent="0.2">
      <c r="A436" s="49"/>
      <c r="B436" s="52"/>
      <c r="C436" s="51"/>
    </row>
    <row r="437" spans="1:3" ht="15.5" x14ac:dyDescent="0.2">
      <c r="A437" s="49"/>
      <c r="B437" s="52"/>
      <c r="C437" s="51"/>
    </row>
    <row r="438" spans="1:3" ht="15.5" x14ac:dyDescent="0.2">
      <c r="A438" s="49"/>
      <c r="B438" s="52"/>
      <c r="C438" s="51"/>
    </row>
    <row r="439" spans="1:3" ht="15.5" x14ac:dyDescent="0.2">
      <c r="A439" s="49"/>
      <c r="B439" s="52"/>
      <c r="C439" s="51"/>
    </row>
    <row r="440" spans="1:3" ht="15.5" x14ac:dyDescent="0.2">
      <c r="A440" s="49"/>
      <c r="B440" s="52"/>
      <c r="C440" s="51"/>
    </row>
    <row r="441" spans="1:3" ht="15.5" x14ac:dyDescent="0.2">
      <c r="A441" s="49"/>
      <c r="B441" s="52"/>
      <c r="C441" s="51"/>
    </row>
    <row r="442" spans="1:3" ht="15.5" x14ac:dyDescent="0.2">
      <c r="A442" s="49"/>
      <c r="B442" s="52"/>
      <c r="C442" s="51"/>
    </row>
    <row r="443" spans="1:3" ht="15.5" x14ac:dyDescent="0.2">
      <c r="A443" s="49"/>
      <c r="B443" s="52"/>
      <c r="C443" s="51"/>
    </row>
    <row r="444" spans="1:3" ht="15.5" x14ac:dyDescent="0.2">
      <c r="A444" s="49"/>
      <c r="B444" s="52"/>
      <c r="C444" s="51"/>
    </row>
    <row r="445" spans="1:3" ht="15.5" x14ac:dyDescent="0.2">
      <c r="A445" s="49"/>
      <c r="B445" s="52"/>
      <c r="C445" s="51"/>
    </row>
    <row r="446" spans="1:3" ht="15.5" x14ac:dyDescent="0.2">
      <c r="A446" s="49"/>
      <c r="B446" s="52"/>
      <c r="C446" s="51"/>
    </row>
    <row r="447" spans="1:3" ht="15.5" x14ac:dyDescent="0.2">
      <c r="A447" s="49"/>
      <c r="B447" s="52"/>
      <c r="C447" s="51"/>
    </row>
    <row r="448" spans="1:3" ht="15.5" x14ac:dyDescent="0.2">
      <c r="A448" s="49"/>
      <c r="B448" s="52"/>
      <c r="C448" s="51"/>
    </row>
    <row r="449" spans="1:3" ht="15.5" x14ac:dyDescent="0.2">
      <c r="A449" s="49"/>
      <c r="B449" s="52"/>
      <c r="C449" s="51"/>
    </row>
    <row r="450" spans="1:3" ht="15.5" x14ac:dyDescent="0.2">
      <c r="A450" s="49"/>
      <c r="B450" s="52"/>
      <c r="C450" s="51"/>
    </row>
    <row r="451" spans="1:3" ht="15.5" x14ac:dyDescent="0.2">
      <c r="A451" s="49"/>
      <c r="B451" s="52"/>
      <c r="C451" s="51"/>
    </row>
    <row r="452" spans="1:3" ht="15.5" x14ac:dyDescent="0.2">
      <c r="A452" s="49"/>
      <c r="B452" s="52"/>
      <c r="C452" s="51"/>
    </row>
    <row r="453" spans="1:3" ht="15.5" x14ac:dyDescent="0.2">
      <c r="A453" s="49"/>
      <c r="B453" s="52"/>
      <c r="C453" s="51"/>
    </row>
    <row r="454" spans="1:3" ht="15.5" x14ac:dyDescent="0.2">
      <c r="A454" s="49"/>
      <c r="B454" s="52"/>
      <c r="C454" s="51"/>
    </row>
    <row r="455" spans="1:3" ht="15.5" x14ac:dyDescent="0.2">
      <c r="A455" s="49"/>
      <c r="B455" s="52"/>
      <c r="C455" s="51"/>
    </row>
    <row r="456" spans="1:3" ht="15.5" x14ac:dyDescent="0.2">
      <c r="A456" s="49"/>
      <c r="B456" s="52"/>
      <c r="C456" s="51"/>
    </row>
    <row r="457" spans="1:3" ht="15.5" x14ac:dyDescent="0.2">
      <c r="A457" s="49"/>
      <c r="B457" s="52"/>
      <c r="C457" s="51"/>
    </row>
    <row r="458" spans="1:3" ht="15.5" x14ac:dyDescent="0.2">
      <c r="A458" s="49"/>
      <c r="B458" s="52"/>
      <c r="C458" s="51"/>
    </row>
    <row r="459" spans="1:3" ht="15.5" x14ac:dyDescent="0.2">
      <c r="A459" s="49"/>
      <c r="B459" s="52"/>
      <c r="C459" s="51"/>
    </row>
    <row r="460" spans="1:3" ht="15.5" x14ac:dyDescent="0.2">
      <c r="A460" s="49"/>
      <c r="B460" s="52"/>
      <c r="C460" s="51"/>
    </row>
    <row r="461" spans="1:3" ht="15.5" x14ac:dyDescent="0.2">
      <c r="A461" s="49"/>
      <c r="B461" s="52"/>
      <c r="C461" s="51"/>
    </row>
    <row r="462" spans="1:3" ht="15.5" x14ac:dyDescent="0.2">
      <c r="A462" s="49"/>
      <c r="B462" s="52"/>
      <c r="C462" s="51"/>
    </row>
    <row r="463" spans="1:3" ht="15.5" x14ac:dyDescent="0.2">
      <c r="A463" s="49"/>
      <c r="B463" s="52"/>
      <c r="C463" s="51"/>
    </row>
    <row r="464" spans="1:3" ht="15.5" x14ac:dyDescent="0.2">
      <c r="A464" s="49"/>
      <c r="B464" s="52"/>
      <c r="C464" s="51"/>
    </row>
    <row r="465" spans="1:3" ht="15.5" x14ac:dyDescent="0.2">
      <c r="A465" s="49"/>
      <c r="B465" s="52"/>
      <c r="C465" s="51"/>
    </row>
    <row r="466" spans="1:3" ht="15.5" x14ac:dyDescent="0.2">
      <c r="A466" s="49"/>
      <c r="B466" s="52"/>
      <c r="C466" s="51"/>
    </row>
    <row r="467" spans="1:3" ht="15.5" x14ac:dyDescent="0.2">
      <c r="A467" s="49"/>
      <c r="B467" s="52"/>
      <c r="C467" s="51"/>
    </row>
    <row r="468" spans="1:3" ht="15.5" x14ac:dyDescent="0.2">
      <c r="A468" s="49"/>
      <c r="B468" s="52"/>
      <c r="C468" s="51"/>
    </row>
    <row r="469" spans="1:3" ht="15.5" x14ac:dyDescent="0.2">
      <c r="A469" s="49"/>
      <c r="B469" s="52"/>
      <c r="C469" s="51"/>
    </row>
    <row r="470" spans="1:3" ht="15.5" x14ac:dyDescent="0.2">
      <c r="A470" s="49"/>
      <c r="B470" s="52"/>
      <c r="C470" s="51"/>
    </row>
    <row r="471" spans="1:3" ht="15.5" x14ac:dyDescent="0.2">
      <c r="A471" s="49"/>
      <c r="B471" s="52"/>
      <c r="C471" s="51"/>
    </row>
    <row r="472" spans="1:3" ht="15.5" x14ac:dyDescent="0.2">
      <c r="A472" s="49"/>
      <c r="B472" s="52"/>
      <c r="C472" s="51"/>
    </row>
    <row r="473" spans="1:3" ht="15.5" x14ac:dyDescent="0.2">
      <c r="A473" s="49"/>
      <c r="B473" s="52"/>
      <c r="C473" s="51"/>
    </row>
    <row r="474" spans="1:3" ht="15.5" x14ac:dyDescent="0.2">
      <c r="A474" s="49"/>
      <c r="B474" s="52"/>
      <c r="C474" s="51"/>
    </row>
    <row r="475" spans="1:3" ht="15.5" x14ac:dyDescent="0.2">
      <c r="A475" s="49"/>
      <c r="B475" s="52"/>
      <c r="C475" s="51"/>
    </row>
    <row r="476" spans="1:3" ht="15.5" x14ac:dyDescent="0.2">
      <c r="A476" s="49"/>
      <c r="B476" s="52"/>
      <c r="C476" s="51"/>
    </row>
    <row r="477" spans="1:3" ht="15.5" x14ac:dyDescent="0.2">
      <c r="A477" s="49"/>
      <c r="B477" s="52"/>
      <c r="C477" s="51"/>
    </row>
    <row r="478" spans="1:3" ht="15.5" x14ac:dyDescent="0.2">
      <c r="A478" s="49"/>
      <c r="B478" s="52"/>
      <c r="C478" s="51"/>
    </row>
    <row r="479" spans="1:3" ht="15.5" x14ac:dyDescent="0.2">
      <c r="A479" s="49"/>
      <c r="B479" s="52"/>
      <c r="C479" s="51"/>
    </row>
    <row r="480" spans="1:3" ht="15.5" x14ac:dyDescent="0.2">
      <c r="A480" s="49"/>
      <c r="B480" s="52"/>
      <c r="C480" s="51"/>
    </row>
    <row r="481" spans="1:3" ht="15.5" x14ac:dyDescent="0.2">
      <c r="A481" s="49"/>
      <c r="B481" s="52"/>
      <c r="C481" s="51"/>
    </row>
    <row r="482" spans="1:3" ht="15.5" x14ac:dyDescent="0.2">
      <c r="A482" s="49"/>
      <c r="B482" s="52"/>
      <c r="C482" s="51"/>
    </row>
    <row r="483" spans="1:3" ht="15.5" x14ac:dyDescent="0.2">
      <c r="A483" s="49"/>
      <c r="B483" s="52"/>
      <c r="C483" s="51"/>
    </row>
    <row r="484" spans="1:3" ht="15.5" x14ac:dyDescent="0.2">
      <c r="A484" s="49"/>
      <c r="B484" s="52"/>
      <c r="C484" s="51"/>
    </row>
    <row r="485" spans="1:3" ht="15.5" x14ac:dyDescent="0.2">
      <c r="A485" s="49"/>
      <c r="B485" s="52"/>
      <c r="C485" s="51"/>
    </row>
    <row r="486" spans="1:3" ht="15.5" x14ac:dyDescent="0.2">
      <c r="A486" s="49"/>
      <c r="B486" s="52"/>
      <c r="C486" s="51"/>
    </row>
    <row r="487" spans="1:3" ht="15.5" x14ac:dyDescent="0.2">
      <c r="A487" s="49"/>
      <c r="B487" s="52"/>
      <c r="C487" s="51"/>
    </row>
    <row r="488" spans="1:3" ht="15.5" x14ac:dyDescent="0.2">
      <c r="A488" s="49"/>
      <c r="B488" s="52"/>
      <c r="C488" s="51"/>
    </row>
    <row r="489" spans="1:3" ht="15.5" x14ac:dyDescent="0.2">
      <c r="A489" s="49"/>
      <c r="B489" s="52"/>
      <c r="C489" s="51"/>
    </row>
    <row r="490" spans="1:3" ht="15.5" x14ac:dyDescent="0.2">
      <c r="A490" s="49"/>
      <c r="B490" s="52"/>
      <c r="C490" s="51"/>
    </row>
    <row r="491" spans="1:3" ht="15.5" x14ac:dyDescent="0.2">
      <c r="A491" s="49"/>
      <c r="B491" s="52"/>
      <c r="C491" s="51"/>
    </row>
    <row r="492" spans="1:3" ht="15.5" x14ac:dyDescent="0.2">
      <c r="A492" s="49"/>
      <c r="B492" s="52"/>
      <c r="C492" s="51"/>
    </row>
    <row r="493" spans="1:3" ht="15.5" x14ac:dyDescent="0.2">
      <c r="A493" s="49"/>
      <c r="B493" s="52"/>
      <c r="C493" s="51"/>
    </row>
    <row r="494" spans="1:3" ht="15.5" x14ac:dyDescent="0.2">
      <c r="A494" s="49"/>
      <c r="B494" s="52"/>
      <c r="C494" s="51"/>
    </row>
    <row r="495" spans="1:3" ht="15.5" x14ac:dyDescent="0.2">
      <c r="A495" s="49"/>
      <c r="B495" s="52"/>
      <c r="C495" s="51"/>
    </row>
    <row r="496" spans="1:3" ht="15.5" x14ac:dyDescent="0.2">
      <c r="A496" s="49"/>
      <c r="B496" s="52"/>
      <c r="C496" s="51"/>
    </row>
    <row r="497" spans="1:3" ht="15.5" x14ac:dyDescent="0.2">
      <c r="A497" s="49"/>
      <c r="B497" s="52"/>
      <c r="C497" s="51"/>
    </row>
    <row r="498" spans="1:3" ht="15.5" x14ac:dyDescent="0.2">
      <c r="A498" s="49"/>
      <c r="B498" s="52"/>
      <c r="C498" s="51"/>
    </row>
    <row r="499" spans="1:3" ht="15.5" x14ac:dyDescent="0.2">
      <c r="A499" s="49"/>
      <c r="B499" s="52"/>
      <c r="C499" s="51"/>
    </row>
    <row r="500" spans="1:3" ht="15.5" x14ac:dyDescent="0.2">
      <c r="A500" s="49"/>
      <c r="B500" s="52"/>
      <c r="C500" s="51"/>
    </row>
    <row r="501" spans="1:3" ht="15.5" x14ac:dyDescent="0.2">
      <c r="A501" s="49"/>
      <c r="B501" s="52"/>
      <c r="C501" s="51"/>
    </row>
    <row r="502" spans="1:3" ht="15.5" x14ac:dyDescent="0.2">
      <c r="A502" s="49"/>
      <c r="B502" s="52"/>
      <c r="C502" s="51"/>
    </row>
    <row r="503" spans="1:3" ht="15.5" x14ac:dyDescent="0.2">
      <c r="A503" s="49"/>
      <c r="B503" s="52"/>
      <c r="C503" s="51"/>
    </row>
    <row r="504" spans="1:3" ht="15.5" x14ac:dyDescent="0.2">
      <c r="A504" s="49"/>
      <c r="B504" s="52"/>
      <c r="C504" s="51"/>
    </row>
    <row r="505" spans="1:3" ht="15.5" x14ac:dyDescent="0.2">
      <c r="A505" s="49"/>
      <c r="B505" s="52"/>
      <c r="C505" s="51"/>
    </row>
    <row r="506" spans="1:3" ht="15.5" x14ac:dyDescent="0.2">
      <c r="A506" s="49"/>
      <c r="B506" s="52"/>
      <c r="C506" s="51"/>
    </row>
    <row r="507" spans="1:3" ht="15.5" x14ac:dyDescent="0.2">
      <c r="A507" s="49"/>
      <c r="B507" s="52"/>
      <c r="C507" s="51"/>
    </row>
    <row r="508" spans="1:3" ht="15.5" x14ac:dyDescent="0.2">
      <c r="A508" s="49"/>
      <c r="B508" s="52"/>
      <c r="C508" s="51"/>
    </row>
    <row r="509" spans="1:3" ht="15.5" x14ac:dyDescent="0.2">
      <c r="A509" s="49"/>
      <c r="B509" s="52"/>
      <c r="C509" s="51"/>
    </row>
    <row r="510" spans="1:3" ht="15.5" x14ac:dyDescent="0.2">
      <c r="A510" s="49"/>
      <c r="B510" s="52"/>
      <c r="C510" s="51"/>
    </row>
    <row r="511" spans="1:3" ht="15.5" x14ac:dyDescent="0.2">
      <c r="A511" s="49"/>
      <c r="B511" s="52"/>
      <c r="C511" s="51"/>
    </row>
    <row r="512" spans="1:3" ht="15.5" x14ac:dyDescent="0.2">
      <c r="A512" s="49"/>
      <c r="B512" s="52"/>
      <c r="C512" s="51"/>
    </row>
    <row r="513" spans="1:3" ht="15.5" x14ac:dyDescent="0.2">
      <c r="A513" s="49"/>
      <c r="B513" s="52"/>
      <c r="C513" s="51"/>
    </row>
    <row r="514" spans="1:3" ht="15.5" x14ac:dyDescent="0.2">
      <c r="A514" s="49"/>
      <c r="B514" s="52"/>
      <c r="C514" s="51"/>
    </row>
    <row r="515" spans="1:3" ht="15.5" x14ac:dyDescent="0.2">
      <c r="A515" s="49"/>
      <c r="B515" s="52"/>
      <c r="C515" s="51"/>
    </row>
    <row r="516" spans="1:3" ht="15.5" x14ac:dyDescent="0.2">
      <c r="A516" s="49"/>
      <c r="B516" s="52"/>
      <c r="C516" s="51"/>
    </row>
    <row r="517" spans="1:3" ht="15.5" x14ac:dyDescent="0.2">
      <c r="A517" s="49"/>
      <c r="B517" s="52"/>
      <c r="C517" s="51"/>
    </row>
    <row r="518" spans="1:3" ht="15.5" x14ac:dyDescent="0.2">
      <c r="A518" s="49"/>
      <c r="B518" s="52"/>
      <c r="C518" s="51"/>
    </row>
    <row r="519" spans="1:3" ht="15.5" x14ac:dyDescent="0.2">
      <c r="A519" s="49"/>
      <c r="B519" s="52"/>
      <c r="C519" s="51"/>
    </row>
    <row r="520" spans="1:3" ht="15.5" x14ac:dyDescent="0.2">
      <c r="A520" s="49"/>
      <c r="B520" s="52"/>
      <c r="C520" s="51"/>
    </row>
    <row r="521" spans="1:3" ht="15.5" x14ac:dyDescent="0.2">
      <c r="A521" s="49"/>
      <c r="B521" s="52"/>
      <c r="C521" s="51"/>
    </row>
    <row r="522" spans="1:3" ht="15.5" x14ac:dyDescent="0.2">
      <c r="A522" s="49"/>
      <c r="B522" s="52"/>
      <c r="C522" s="51"/>
    </row>
    <row r="523" spans="1:3" ht="15.5" x14ac:dyDescent="0.2">
      <c r="A523" s="49"/>
      <c r="B523" s="52"/>
      <c r="C523" s="51"/>
    </row>
    <row r="524" spans="1:3" ht="15.5" x14ac:dyDescent="0.2">
      <c r="A524" s="49"/>
      <c r="B524" s="52"/>
      <c r="C524" s="51"/>
    </row>
    <row r="525" spans="1:3" ht="15.5" x14ac:dyDescent="0.2">
      <c r="A525" s="49"/>
      <c r="B525" s="52"/>
      <c r="C525" s="51"/>
    </row>
    <row r="526" spans="1:3" ht="15.5" x14ac:dyDescent="0.2">
      <c r="A526" s="49"/>
      <c r="B526" s="52"/>
      <c r="C526" s="51"/>
    </row>
    <row r="527" spans="1:3" ht="15.5" x14ac:dyDescent="0.2">
      <c r="A527" s="49"/>
      <c r="B527" s="52"/>
      <c r="C527" s="51"/>
    </row>
    <row r="528" spans="1:3" ht="15.5" x14ac:dyDescent="0.2">
      <c r="A528" s="49"/>
      <c r="B528" s="52"/>
      <c r="C528" s="51"/>
    </row>
    <row r="529" spans="1:3" ht="15.5" x14ac:dyDescent="0.2">
      <c r="A529" s="49"/>
      <c r="B529" s="52"/>
      <c r="C529" s="51"/>
    </row>
    <row r="530" spans="1:3" ht="15.5" x14ac:dyDescent="0.2">
      <c r="A530" s="49"/>
      <c r="B530" s="52"/>
      <c r="C530" s="51"/>
    </row>
    <row r="531" spans="1:3" ht="15.5" x14ac:dyDescent="0.2">
      <c r="A531" s="49"/>
      <c r="B531" s="52"/>
      <c r="C531" s="51"/>
    </row>
    <row r="532" spans="1:3" ht="15.5" x14ac:dyDescent="0.2">
      <c r="A532" s="49"/>
      <c r="B532" s="52"/>
      <c r="C532" s="51"/>
    </row>
    <row r="533" spans="1:3" ht="15.5" x14ac:dyDescent="0.2">
      <c r="A533" s="49"/>
      <c r="B533" s="52"/>
      <c r="C533" s="51"/>
    </row>
    <row r="534" spans="1:3" ht="15.5" x14ac:dyDescent="0.2">
      <c r="A534" s="49"/>
      <c r="B534" s="52"/>
      <c r="C534" s="51"/>
    </row>
    <row r="535" spans="1:3" ht="15.5" x14ac:dyDescent="0.2">
      <c r="A535" s="49"/>
      <c r="B535" s="52"/>
      <c r="C535" s="51"/>
    </row>
    <row r="536" spans="1:3" ht="15.5" x14ac:dyDescent="0.2">
      <c r="A536" s="49"/>
      <c r="B536" s="52"/>
      <c r="C536" s="51"/>
    </row>
    <row r="537" spans="1:3" ht="15.5" x14ac:dyDescent="0.2">
      <c r="A537" s="49"/>
      <c r="B537" s="52"/>
      <c r="C537" s="51"/>
    </row>
    <row r="538" spans="1:3" ht="15.5" x14ac:dyDescent="0.2">
      <c r="A538" s="49"/>
      <c r="B538" s="52"/>
      <c r="C538" s="51"/>
    </row>
    <row r="539" spans="1:3" ht="15.5" x14ac:dyDescent="0.2">
      <c r="A539" s="49"/>
      <c r="B539" s="52"/>
      <c r="C539" s="51"/>
    </row>
    <row r="540" spans="1:3" ht="15.5" x14ac:dyDescent="0.2">
      <c r="A540" s="49"/>
      <c r="B540" s="52"/>
      <c r="C540" s="51"/>
    </row>
    <row r="541" spans="1:3" ht="15.5" x14ac:dyDescent="0.2">
      <c r="A541" s="49"/>
      <c r="B541" s="52"/>
      <c r="C541" s="51"/>
    </row>
    <row r="542" spans="1:3" ht="15.5" x14ac:dyDescent="0.2">
      <c r="A542" s="49"/>
      <c r="B542" s="52"/>
      <c r="C542" s="51"/>
    </row>
    <row r="543" spans="1:3" ht="15.5" x14ac:dyDescent="0.2">
      <c r="A543" s="49"/>
      <c r="B543" s="52"/>
      <c r="C543" s="51"/>
    </row>
    <row r="544" spans="1:3" ht="15.5" x14ac:dyDescent="0.2">
      <c r="A544" s="49"/>
      <c r="B544" s="52"/>
      <c r="C544" s="51"/>
    </row>
    <row r="545" spans="1:3" ht="15.5" x14ac:dyDescent="0.2">
      <c r="A545" s="49"/>
      <c r="B545" s="52"/>
      <c r="C545" s="51"/>
    </row>
    <row r="546" spans="1:3" ht="15.5" x14ac:dyDescent="0.2">
      <c r="A546" s="49"/>
      <c r="B546" s="52"/>
      <c r="C546" s="51"/>
    </row>
    <row r="547" spans="1:3" ht="15.5" x14ac:dyDescent="0.2">
      <c r="A547" s="49"/>
      <c r="B547" s="52"/>
      <c r="C547" s="51"/>
    </row>
    <row r="548" spans="1:3" ht="15.5" x14ac:dyDescent="0.2">
      <c r="A548" s="49"/>
      <c r="B548" s="52"/>
      <c r="C548" s="51"/>
    </row>
    <row r="549" spans="1:3" ht="15.5" x14ac:dyDescent="0.2">
      <c r="A549" s="49"/>
      <c r="B549" s="52"/>
      <c r="C549" s="51"/>
    </row>
    <row r="550" spans="1:3" ht="15.5" x14ac:dyDescent="0.2">
      <c r="A550" s="49"/>
      <c r="B550" s="52"/>
      <c r="C550" s="51"/>
    </row>
    <row r="551" spans="1:3" ht="15.5" x14ac:dyDescent="0.2">
      <c r="A551" s="49"/>
      <c r="B551" s="52"/>
      <c r="C551" s="51"/>
    </row>
    <row r="552" spans="1:3" ht="15.5" x14ac:dyDescent="0.2">
      <c r="A552" s="49"/>
      <c r="B552" s="52"/>
      <c r="C552" s="51"/>
    </row>
    <row r="553" spans="1:3" ht="15.5" x14ac:dyDescent="0.2">
      <c r="A553" s="49"/>
      <c r="B553" s="52"/>
      <c r="C553" s="51"/>
    </row>
    <row r="554" spans="1:3" ht="15.5" x14ac:dyDescent="0.2">
      <c r="A554" s="49"/>
      <c r="B554" s="52"/>
      <c r="C554" s="51"/>
    </row>
    <row r="555" spans="1:3" ht="15.5" x14ac:dyDescent="0.2">
      <c r="A555" s="49"/>
      <c r="B555" s="52"/>
      <c r="C555" s="51"/>
    </row>
    <row r="556" spans="1:3" ht="15.5" x14ac:dyDescent="0.2">
      <c r="A556" s="49"/>
      <c r="B556" s="52"/>
      <c r="C556" s="51"/>
    </row>
    <row r="557" spans="1:3" ht="15.5" x14ac:dyDescent="0.2">
      <c r="A557" s="49"/>
      <c r="B557" s="52"/>
      <c r="C557" s="51"/>
    </row>
    <row r="558" spans="1:3" ht="15.5" x14ac:dyDescent="0.2">
      <c r="A558" s="49"/>
      <c r="B558" s="52"/>
      <c r="C558" s="51"/>
    </row>
    <row r="559" spans="1:3" ht="15.5" x14ac:dyDescent="0.2">
      <c r="A559" s="49"/>
      <c r="B559" s="52"/>
      <c r="C559" s="51"/>
    </row>
    <row r="560" spans="1:3" ht="15.5" x14ac:dyDescent="0.2">
      <c r="A560" s="49"/>
      <c r="B560" s="52"/>
      <c r="C560" s="51"/>
    </row>
    <row r="561" spans="1:3" ht="15.5" x14ac:dyDescent="0.2">
      <c r="A561" s="49"/>
      <c r="B561" s="52"/>
      <c r="C561" s="51"/>
    </row>
    <row r="562" spans="1:3" ht="15.5" x14ac:dyDescent="0.2">
      <c r="A562" s="49"/>
      <c r="B562" s="52"/>
      <c r="C562" s="51"/>
    </row>
    <row r="563" spans="1:3" ht="15.5" x14ac:dyDescent="0.2">
      <c r="A563" s="49"/>
      <c r="B563" s="52"/>
      <c r="C563" s="51"/>
    </row>
    <row r="564" spans="1:3" ht="15.5" x14ac:dyDescent="0.2">
      <c r="A564" s="49"/>
      <c r="B564" s="52"/>
      <c r="C564" s="51"/>
    </row>
    <row r="565" spans="1:3" ht="15.5" x14ac:dyDescent="0.2">
      <c r="A565" s="49"/>
      <c r="B565" s="52"/>
      <c r="C565" s="51"/>
    </row>
    <row r="566" spans="1:3" ht="15.5" x14ac:dyDescent="0.2">
      <c r="A566" s="49"/>
      <c r="B566" s="52"/>
      <c r="C566" s="51"/>
    </row>
    <row r="567" spans="1:3" ht="15.5" x14ac:dyDescent="0.2">
      <c r="A567" s="49"/>
      <c r="B567" s="52"/>
      <c r="C567" s="51"/>
    </row>
    <row r="568" spans="1:3" ht="15.5" x14ac:dyDescent="0.2">
      <c r="A568" s="49"/>
      <c r="B568" s="52"/>
      <c r="C568" s="51"/>
    </row>
    <row r="569" spans="1:3" ht="15.5" x14ac:dyDescent="0.2">
      <c r="A569" s="49"/>
      <c r="B569" s="52"/>
      <c r="C569" s="51"/>
    </row>
    <row r="570" spans="1:3" ht="15.5" x14ac:dyDescent="0.2">
      <c r="A570" s="49"/>
      <c r="B570" s="52"/>
      <c r="C570" s="51"/>
    </row>
    <row r="571" spans="1:3" ht="15.5" x14ac:dyDescent="0.2">
      <c r="A571" s="49"/>
      <c r="B571" s="52"/>
      <c r="C571" s="51"/>
    </row>
    <row r="572" spans="1:3" ht="15.5" x14ac:dyDescent="0.2">
      <c r="A572" s="49"/>
      <c r="B572" s="52"/>
      <c r="C572" s="51"/>
    </row>
    <row r="573" spans="1:3" ht="15.5" x14ac:dyDescent="0.2">
      <c r="A573" s="49"/>
      <c r="B573" s="52"/>
      <c r="C573" s="51"/>
    </row>
    <row r="574" spans="1:3" ht="15.5" x14ac:dyDescent="0.2">
      <c r="A574" s="49"/>
      <c r="B574" s="52"/>
      <c r="C574" s="51"/>
    </row>
    <row r="575" spans="1:3" ht="15.5" x14ac:dyDescent="0.2">
      <c r="A575" s="49"/>
      <c r="B575" s="52"/>
      <c r="C575" s="51"/>
    </row>
    <row r="576" spans="1:3" ht="15.5" x14ac:dyDescent="0.2">
      <c r="A576" s="49"/>
      <c r="B576" s="52"/>
      <c r="C576" s="51"/>
    </row>
    <row r="577" spans="1:3" ht="15.5" x14ac:dyDescent="0.2">
      <c r="A577" s="49"/>
      <c r="B577" s="52"/>
      <c r="C577" s="51"/>
    </row>
    <row r="578" spans="1:3" ht="15.5" x14ac:dyDescent="0.2">
      <c r="A578" s="49"/>
      <c r="B578" s="52"/>
      <c r="C578" s="51"/>
    </row>
    <row r="579" spans="1:3" ht="15.5" x14ac:dyDescent="0.2">
      <c r="A579" s="49"/>
      <c r="B579" s="52"/>
      <c r="C579" s="51"/>
    </row>
    <row r="580" spans="1:3" ht="15.5" x14ac:dyDescent="0.2">
      <c r="A580" s="49"/>
      <c r="B580" s="52"/>
      <c r="C580" s="51"/>
    </row>
    <row r="581" spans="1:3" ht="15.5" x14ac:dyDescent="0.2">
      <c r="A581" s="49"/>
      <c r="B581" s="52"/>
      <c r="C581" s="51"/>
    </row>
    <row r="582" spans="1:3" ht="15.5" x14ac:dyDescent="0.2">
      <c r="A582" s="49"/>
      <c r="B582" s="52"/>
      <c r="C582" s="51"/>
    </row>
    <row r="583" spans="1:3" ht="15.5" x14ac:dyDescent="0.2">
      <c r="A583" s="49"/>
      <c r="B583" s="52"/>
      <c r="C583" s="51"/>
    </row>
    <row r="584" spans="1:3" ht="15.5" x14ac:dyDescent="0.2">
      <c r="A584" s="49"/>
      <c r="B584" s="52"/>
      <c r="C584" s="51"/>
    </row>
    <row r="585" spans="1:3" ht="15.5" x14ac:dyDescent="0.2">
      <c r="A585" s="49"/>
      <c r="B585" s="52"/>
      <c r="C585" s="51"/>
    </row>
    <row r="586" spans="1:3" ht="15.5" x14ac:dyDescent="0.2">
      <c r="A586" s="49"/>
      <c r="B586" s="52"/>
      <c r="C586" s="51"/>
    </row>
    <row r="587" spans="1:3" ht="15.5" x14ac:dyDescent="0.2">
      <c r="A587" s="49"/>
      <c r="B587" s="52"/>
      <c r="C587" s="51"/>
    </row>
    <row r="588" spans="1:3" ht="15.5" x14ac:dyDescent="0.2">
      <c r="A588" s="49"/>
      <c r="B588" s="52"/>
      <c r="C588" s="51"/>
    </row>
    <row r="589" spans="1:3" ht="15.5" x14ac:dyDescent="0.2">
      <c r="A589" s="49"/>
      <c r="B589" s="52"/>
      <c r="C589" s="51"/>
    </row>
    <row r="590" spans="1:3" ht="15.5" x14ac:dyDescent="0.2">
      <c r="A590" s="49"/>
      <c r="B590" s="52"/>
      <c r="C590" s="51"/>
    </row>
    <row r="591" spans="1:3" ht="15.5" x14ac:dyDescent="0.2">
      <c r="A591" s="49"/>
      <c r="B591" s="52"/>
      <c r="C591" s="51"/>
    </row>
    <row r="592" spans="1:3" ht="15.5" x14ac:dyDescent="0.2">
      <c r="A592" s="49"/>
      <c r="B592" s="52"/>
      <c r="C592" s="51"/>
    </row>
    <row r="593" spans="1:3" ht="15.5" x14ac:dyDescent="0.2">
      <c r="A593" s="49"/>
      <c r="B593" s="52"/>
      <c r="C593" s="51"/>
    </row>
    <row r="594" spans="1:3" ht="15.5" x14ac:dyDescent="0.2">
      <c r="A594" s="49"/>
      <c r="B594" s="52"/>
      <c r="C594" s="51"/>
    </row>
    <row r="595" spans="1:3" ht="15.5" x14ac:dyDescent="0.2">
      <c r="A595" s="49"/>
      <c r="B595" s="52"/>
      <c r="C595" s="51"/>
    </row>
    <row r="596" spans="1:3" ht="15.5" x14ac:dyDescent="0.2">
      <c r="A596" s="49"/>
      <c r="B596" s="52"/>
      <c r="C596" s="51"/>
    </row>
    <row r="597" spans="1:3" ht="15.5" x14ac:dyDescent="0.2">
      <c r="A597" s="49"/>
      <c r="B597" s="52"/>
      <c r="C597" s="51"/>
    </row>
    <row r="598" spans="1:3" ht="15.5" x14ac:dyDescent="0.2">
      <c r="A598" s="49"/>
      <c r="B598" s="52"/>
      <c r="C598" s="51"/>
    </row>
    <row r="599" spans="1:3" ht="15.5" x14ac:dyDescent="0.2">
      <c r="A599" s="49"/>
      <c r="B599" s="52"/>
      <c r="C599" s="51"/>
    </row>
    <row r="600" spans="1:3" ht="15.5" x14ac:dyDescent="0.2">
      <c r="A600" s="49"/>
      <c r="B600" s="52"/>
      <c r="C600" s="51"/>
    </row>
    <row r="601" spans="1:3" ht="15.5" x14ac:dyDescent="0.2">
      <c r="A601" s="49"/>
      <c r="B601" s="52"/>
      <c r="C601" s="51"/>
    </row>
    <row r="602" spans="1:3" ht="15.5" x14ac:dyDescent="0.2">
      <c r="A602" s="49"/>
      <c r="B602" s="52"/>
      <c r="C602" s="51"/>
    </row>
    <row r="603" spans="1:3" ht="15.5" x14ac:dyDescent="0.2">
      <c r="A603" s="49"/>
      <c r="B603" s="52"/>
      <c r="C603" s="51"/>
    </row>
    <row r="604" spans="1:3" ht="15.5" x14ac:dyDescent="0.2">
      <c r="A604" s="49"/>
      <c r="B604" s="52"/>
      <c r="C604" s="51"/>
    </row>
    <row r="605" spans="1:3" ht="15.5" x14ac:dyDescent="0.2">
      <c r="A605" s="49"/>
      <c r="B605" s="52"/>
      <c r="C605" s="51"/>
    </row>
    <row r="606" spans="1:3" ht="15.5" x14ac:dyDescent="0.2">
      <c r="A606" s="49"/>
      <c r="B606" s="52"/>
      <c r="C606" s="51"/>
    </row>
    <row r="607" spans="1:3" ht="15.5" x14ac:dyDescent="0.2">
      <c r="A607" s="49"/>
      <c r="B607" s="52"/>
      <c r="C607" s="51"/>
    </row>
    <row r="608" spans="1:3" ht="15.5" x14ac:dyDescent="0.2">
      <c r="A608" s="49"/>
      <c r="B608" s="52"/>
      <c r="C608" s="51"/>
    </row>
    <row r="609" spans="1:3" ht="15.5" x14ac:dyDescent="0.2">
      <c r="A609" s="49"/>
      <c r="B609" s="52"/>
      <c r="C609" s="51"/>
    </row>
    <row r="610" spans="1:3" ht="15.5" x14ac:dyDescent="0.2">
      <c r="A610" s="49"/>
      <c r="B610" s="52"/>
      <c r="C610" s="51"/>
    </row>
    <row r="611" spans="1:3" ht="15.5" x14ac:dyDescent="0.2">
      <c r="A611" s="49"/>
      <c r="B611" s="52"/>
      <c r="C611" s="51"/>
    </row>
    <row r="612" spans="1:3" ht="15.5" x14ac:dyDescent="0.2">
      <c r="A612" s="49"/>
      <c r="B612" s="52"/>
      <c r="C612" s="51"/>
    </row>
    <row r="613" spans="1:3" ht="15.5" x14ac:dyDescent="0.2">
      <c r="A613" s="49"/>
      <c r="B613" s="52"/>
      <c r="C613" s="51"/>
    </row>
    <row r="614" spans="1:3" ht="15.5" x14ac:dyDescent="0.2">
      <c r="A614" s="49"/>
      <c r="B614" s="52"/>
      <c r="C614" s="51"/>
    </row>
    <row r="615" spans="1:3" ht="15.5" x14ac:dyDescent="0.2">
      <c r="A615" s="49"/>
      <c r="B615" s="52"/>
      <c r="C615" s="51"/>
    </row>
    <row r="616" spans="1:3" ht="15.5" x14ac:dyDescent="0.2">
      <c r="A616" s="49"/>
      <c r="B616" s="52"/>
      <c r="C616" s="51"/>
    </row>
    <row r="617" spans="1:3" ht="15.5" x14ac:dyDescent="0.2">
      <c r="A617" s="49"/>
      <c r="B617" s="52"/>
      <c r="C617" s="51"/>
    </row>
    <row r="618" spans="1:3" ht="15.5" x14ac:dyDescent="0.2">
      <c r="A618" s="49"/>
      <c r="B618" s="52"/>
      <c r="C618" s="51"/>
    </row>
    <row r="619" spans="1:3" ht="15.5" x14ac:dyDescent="0.2">
      <c r="A619" s="49"/>
      <c r="B619" s="52"/>
      <c r="C619" s="51"/>
    </row>
    <row r="620" spans="1:3" ht="15.5" x14ac:dyDescent="0.2">
      <c r="A620" s="49"/>
      <c r="B620" s="52"/>
      <c r="C620" s="51"/>
    </row>
    <row r="621" spans="1:3" ht="15.5" x14ac:dyDescent="0.2">
      <c r="A621" s="49"/>
      <c r="B621" s="52"/>
      <c r="C621" s="51"/>
    </row>
    <row r="622" spans="1:3" ht="15.5" x14ac:dyDescent="0.2">
      <c r="A622" s="49"/>
      <c r="B622" s="52"/>
      <c r="C622" s="51"/>
    </row>
    <row r="623" spans="1:3" ht="15.5" x14ac:dyDescent="0.2">
      <c r="A623" s="49"/>
      <c r="B623" s="52"/>
      <c r="C623" s="51"/>
    </row>
    <row r="624" spans="1:3" ht="15.5" x14ac:dyDescent="0.2">
      <c r="A624" s="49"/>
      <c r="B624" s="52"/>
      <c r="C624" s="51"/>
    </row>
    <row r="625" spans="1:3" ht="15.5" x14ac:dyDescent="0.2">
      <c r="A625" s="49"/>
      <c r="B625" s="52"/>
      <c r="C625" s="51"/>
    </row>
    <row r="626" spans="1:3" ht="15.5" x14ac:dyDescent="0.2">
      <c r="A626" s="49"/>
      <c r="B626" s="52"/>
      <c r="C626" s="51"/>
    </row>
    <row r="627" spans="1:3" ht="15.5" x14ac:dyDescent="0.2">
      <c r="A627" s="49"/>
      <c r="B627" s="52"/>
      <c r="C627" s="51"/>
    </row>
    <row r="628" spans="1:3" ht="15.5" x14ac:dyDescent="0.2">
      <c r="A628" s="49"/>
      <c r="B628" s="52"/>
      <c r="C628" s="51"/>
    </row>
    <row r="629" spans="1:3" ht="15.5" x14ac:dyDescent="0.2">
      <c r="A629" s="49"/>
      <c r="B629" s="52"/>
      <c r="C629" s="51"/>
    </row>
    <row r="630" spans="1:3" ht="15.5" x14ac:dyDescent="0.2">
      <c r="A630" s="49"/>
      <c r="B630" s="52"/>
      <c r="C630" s="51"/>
    </row>
    <row r="631" spans="1:3" ht="15.5" x14ac:dyDescent="0.2">
      <c r="A631" s="49"/>
      <c r="B631" s="52"/>
      <c r="C631" s="51"/>
    </row>
    <row r="632" spans="1:3" ht="15.5" x14ac:dyDescent="0.2">
      <c r="A632" s="49"/>
      <c r="B632" s="52"/>
      <c r="C632" s="51"/>
    </row>
    <row r="633" spans="1:3" ht="15.5" x14ac:dyDescent="0.2">
      <c r="A633" s="49"/>
      <c r="B633" s="52"/>
      <c r="C633" s="51"/>
    </row>
    <row r="634" spans="1:3" ht="15.5" x14ac:dyDescent="0.2">
      <c r="A634" s="49"/>
      <c r="B634" s="52"/>
      <c r="C634" s="51"/>
    </row>
    <row r="635" spans="1:3" ht="15.5" x14ac:dyDescent="0.2">
      <c r="A635" s="49"/>
      <c r="B635" s="52"/>
      <c r="C635" s="51"/>
    </row>
    <row r="636" spans="1:3" ht="15.5" x14ac:dyDescent="0.2">
      <c r="A636" s="49"/>
      <c r="B636" s="52"/>
      <c r="C636" s="51"/>
    </row>
    <row r="637" spans="1:3" ht="15.5" x14ac:dyDescent="0.2">
      <c r="A637" s="49"/>
      <c r="B637" s="52"/>
      <c r="C637" s="51"/>
    </row>
    <row r="638" spans="1:3" ht="15.5" x14ac:dyDescent="0.2">
      <c r="A638" s="49"/>
      <c r="B638" s="52"/>
      <c r="C638" s="51"/>
    </row>
    <row r="639" spans="1:3" ht="15.5" x14ac:dyDescent="0.2">
      <c r="A639" s="49"/>
      <c r="B639" s="52"/>
      <c r="C639" s="51"/>
    </row>
    <row r="640" spans="1:3" ht="15.5" x14ac:dyDescent="0.2">
      <c r="A640" s="49"/>
      <c r="B640" s="52"/>
      <c r="C640" s="51"/>
    </row>
    <row r="641" spans="1:3" ht="15.5" x14ac:dyDescent="0.2">
      <c r="A641" s="49"/>
      <c r="B641" s="52"/>
      <c r="C641" s="51"/>
    </row>
    <row r="642" spans="1:3" ht="15.5" x14ac:dyDescent="0.2">
      <c r="A642" s="49"/>
      <c r="B642" s="52"/>
      <c r="C642" s="51"/>
    </row>
    <row r="643" spans="1:3" ht="15.5" x14ac:dyDescent="0.2">
      <c r="A643" s="49"/>
      <c r="B643" s="52"/>
      <c r="C643" s="51"/>
    </row>
    <row r="644" spans="1:3" ht="15.5" x14ac:dyDescent="0.2">
      <c r="A644" s="49"/>
      <c r="B644" s="52"/>
      <c r="C644" s="51"/>
    </row>
    <row r="645" spans="1:3" ht="15.5" x14ac:dyDescent="0.2">
      <c r="A645" s="49"/>
      <c r="B645" s="52"/>
      <c r="C645" s="51"/>
    </row>
    <row r="646" spans="1:3" ht="15.5" x14ac:dyDescent="0.2">
      <c r="A646" s="49"/>
      <c r="B646" s="52"/>
      <c r="C646" s="51"/>
    </row>
    <row r="647" spans="1:3" ht="15.5" x14ac:dyDescent="0.2">
      <c r="A647" s="49"/>
      <c r="B647" s="52"/>
      <c r="C647" s="51"/>
    </row>
    <row r="648" spans="1:3" ht="15.5" x14ac:dyDescent="0.2">
      <c r="A648" s="49"/>
      <c r="B648" s="52"/>
      <c r="C648" s="51"/>
    </row>
    <row r="649" spans="1:3" ht="15.5" x14ac:dyDescent="0.2">
      <c r="A649" s="49"/>
      <c r="B649" s="52"/>
      <c r="C649" s="51"/>
    </row>
    <row r="650" spans="1:3" ht="15.5" x14ac:dyDescent="0.2">
      <c r="A650" s="49"/>
      <c r="B650" s="52"/>
      <c r="C650" s="51"/>
    </row>
    <row r="651" spans="1:3" ht="15.5" x14ac:dyDescent="0.2">
      <c r="A651" s="49"/>
      <c r="B651" s="52"/>
      <c r="C651" s="51"/>
    </row>
    <row r="652" spans="1:3" ht="15.5" x14ac:dyDescent="0.2">
      <c r="A652" s="49"/>
      <c r="B652" s="52"/>
      <c r="C652" s="51"/>
    </row>
    <row r="653" spans="1:3" ht="15.5" x14ac:dyDescent="0.2">
      <c r="A653" s="49"/>
      <c r="B653" s="52"/>
      <c r="C653" s="51"/>
    </row>
    <row r="654" spans="1:3" ht="15.5" x14ac:dyDescent="0.2">
      <c r="A654" s="49"/>
      <c r="B654" s="52"/>
      <c r="C654" s="51"/>
    </row>
    <row r="655" spans="1:3" ht="15.5" x14ac:dyDescent="0.2">
      <c r="A655" s="49"/>
      <c r="B655" s="52"/>
      <c r="C655" s="51"/>
    </row>
    <row r="656" spans="1:3" ht="15.5" x14ac:dyDescent="0.2">
      <c r="A656" s="49"/>
      <c r="B656" s="52"/>
      <c r="C656" s="51"/>
    </row>
    <row r="657" spans="1:3" ht="15.5" x14ac:dyDescent="0.2">
      <c r="A657" s="49"/>
      <c r="B657" s="52"/>
      <c r="C657" s="51"/>
    </row>
    <row r="658" spans="1:3" ht="15.5" x14ac:dyDescent="0.2">
      <c r="A658" s="49"/>
      <c r="B658" s="52"/>
      <c r="C658" s="51"/>
    </row>
    <row r="659" spans="1:3" ht="15.5" x14ac:dyDescent="0.2">
      <c r="A659" s="49"/>
      <c r="B659" s="52"/>
      <c r="C659" s="51"/>
    </row>
    <row r="660" spans="1:3" ht="15.5" x14ac:dyDescent="0.2">
      <c r="A660" s="49"/>
      <c r="B660" s="52"/>
      <c r="C660" s="51"/>
    </row>
    <row r="661" spans="1:3" ht="15.5" x14ac:dyDescent="0.2">
      <c r="A661" s="49"/>
      <c r="B661" s="52"/>
      <c r="C661" s="51"/>
    </row>
    <row r="662" spans="1:3" ht="15.5" x14ac:dyDescent="0.2">
      <c r="A662" s="49"/>
      <c r="B662" s="52"/>
      <c r="C662" s="51"/>
    </row>
    <row r="663" spans="1:3" ht="15.5" x14ac:dyDescent="0.2">
      <c r="A663" s="49"/>
      <c r="B663" s="52"/>
      <c r="C663" s="51"/>
    </row>
    <row r="664" spans="1:3" ht="15.5" x14ac:dyDescent="0.2">
      <c r="A664" s="49"/>
      <c r="B664" s="52"/>
      <c r="C664" s="51"/>
    </row>
    <row r="665" spans="1:3" ht="15.5" x14ac:dyDescent="0.2">
      <c r="A665" s="49"/>
      <c r="B665" s="52"/>
      <c r="C665" s="51"/>
    </row>
    <row r="666" spans="1:3" ht="15.5" x14ac:dyDescent="0.2">
      <c r="A666" s="49"/>
      <c r="B666" s="52"/>
      <c r="C666" s="51"/>
    </row>
    <row r="667" spans="1:3" ht="15.5" x14ac:dyDescent="0.2">
      <c r="A667" s="49"/>
      <c r="B667" s="52"/>
      <c r="C667" s="51"/>
    </row>
    <row r="668" spans="1:3" ht="15.5" x14ac:dyDescent="0.2">
      <c r="A668" s="49"/>
      <c r="B668" s="52"/>
      <c r="C668" s="51"/>
    </row>
    <row r="669" spans="1:3" ht="15.5" x14ac:dyDescent="0.2">
      <c r="A669" s="49"/>
      <c r="B669" s="52"/>
      <c r="C669" s="51"/>
    </row>
    <row r="670" spans="1:3" ht="15.5" x14ac:dyDescent="0.2">
      <c r="A670" s="49"/>
      <c r="B670" s="52"/>
      <c r="C670" s="51"/>
    </row>
    <row r="671" spans="1:3" ht="15.5" x14ac:dyDescent="0.2">
      <c r="A671" s="49"/>
      <c r="B671" s="52"/>
      <c r="C671" s="51"/>
    </row>
    <row r="672" spans="1:3" ht="15.5" x14ac:dyDescent="0.2">
      <c r="A672" s="49"/>
      <c r="B672" s="52"/>
      <c r="C672" s="51"/>
    </row>
    <row r="673" spans="1:3" ht="15.5" x14ac:dyDescent="0.2">
      <c r="A673" s="49"/>
      <c r="B673" s="52"/>
      <c r="C673" s="51"/>
    </row>
    <row r="674" spans="1:3" ht="15.5" x14ac:dyDescent="0.2">
      <c r="A674" s="49"/>
      <c r="B674" s="52"/>
      <c r="C674" s="51"/>
    </row>
    <row r="675" spans="1:3" ht="15.5" x14ac:dyDescent="0.2">
      <c r="A675" s="49"/>
      <c r="B675" s="52"/>
      <c r="C675" s="51"/>
    </row>
    <row r="676" spans="1:3" ht="15.5" x14ac:dyDescent="0.2">
      <c r="A676" s="49"/>
      <c r="B676" s="52"/>
      <c r="C676" s="51"/>
    </row>
    <row r="677" spans="1:3" ht="15.5" x14ac:dyDescent="0.2">
      <c r="A677" s="49"/>
      <c r="B677" s="52"/>
      <c r="C677" s="51"/>
    </row>
    <row r="678" spans="1:3" ht="15.5" x14ac:dyDescent="0.2">
      <c r="A678" s="49"/>
      <c r="B678" s="52"/>
      <c r="C678" s="51"/>
    </row>
    <row r="679" spans="1:3" ht="15.5" x14ac:dyDescent="0.2">
      <c r="A679" s="49"/>
      <c r="B679" s="52"/>
      <c r="C679" s="51"/>
    </row>
    <row r="680" spans="1:3" ht="15.5" x14ac:dyDescent="0.2">
      <c r="A680" s="49"/>
      <c r="B680" s="52"/>
      <c r="C680" s="51"/>
    </row>
    <row r="681" spans="1:3" ht="15.5" x14ac:dyDescent="0.2">
      <c r="A681" s="49"/>
      <c r="B681" s="52"/>
      <c r="C681" s="51"/>
    </row>
    <row r="682" spans="1:3" ht="15.5" x14ac:dyDescent="0.2">
      <c r="A682" s="49"/>
      <c r="B682" s="52"/>
      <c r="C682" s="51"/>
    </row>
    <row r="683" spans="1:3" ht="15.5" x14ac:dyDescent="0.2">
      <c r="A683" s="49"/>
      <c r="B683" s="52"/>
      <c r="C683" s="51"/>
    </row>
    <row r="684" spans="1:3" ht="15.5" x14ac:dyDescent="0.2">
      <c r="A684" s="49"/>
      <c r="B684" s="52"/>
      <c r="C684" s="51"/>
    </row>
    <row r="685" spans="1:3" ht="15.5" x14ac:dyDescent="0.2">
      <c r="A685" s="49"/>
      <c r="B685" s="52"/>
      <c r="C685" s="51"/>
    </row>
    <row r="686" spans="1:3" ht="15.5" x14ac:dyDescent="0.2">
      <c r="A686" s="49"/>
      <c r="B686" s="52"/>
      <c r="C686" s="51"/>
    </row>
    <row r="687" spans="1:3" ht="15.5" x14ac:dyDescent="0.2">
      <c r="A687" s="49"/>
      <c r="B687" s="52"/>
      <c r="C687" s="51"/>
    </row>
    <row r="688" spans="1:3" ht="15.5" x14ac:dyDescent="0.2">
      <c r="A688" s="49"/>
      <c r="B688" s="52"/>
      <c r="C688" s="51"/>
    </row>
    <row r="689" spans="1:3" ht="15.5" x14ac:dyDescent="0.2">
      <c r="A689" s="49"/>
      <c r="B689" s="52"/>
      <c r="C689" s="51"/>
    </row>
    <row r="690" spans="1:3" ht="15.5" x14ac:dyDescent="0.2">
      <c r="A690" s="49"/>
      <c r="B690" s="52"/>
      <c r="C690" s="51"/>
    </row>
    <row r="691" spans="1:3" ht="15.5" x14ac:dyDescent="0.2">
      <c r="A691" s="49"/>
      <c r="B691" s="52"/>
      <c r="C691" s="51"/>
    </row>
    <row r="692" spans="1:3" ht="15.5" x14ac:dyDescent="0.2">
      <c r="A692" s="49"/>
      <c r="B692" s="52"/>
      <c r="C692" s="51"/>
    </row>
    <row r="693" spans="1:3" ht="15.5" x14ac:dyDescent="0.2">
      <c r="A693" s="49"/>
      <c r="B693" s="52"/>
      <c r="C693" s="51"/>
    </row>
    <row r="694" spans="1:3" ht="15.5" x14ac:dyDescent="0.2">
      <c r="A694" s="49"/>
      <c r="B694" s="52"/>
      <c r="C694" s="51"/>
    </row>
    <row r="695" spans="1:3" ht="15.5" x14ac:dyDescent="0.2">
      <c r="A695" s="49"/>
      <c r="B695" s="52"/>
      <c r="C695" s="51"/>
    </row>
    <row r="696" spans="1:3" ht="15.5" x14ac:dyDescent="0.2">
      <c r="A696" s="49"/>
      <c r="B696" s="52"/>
      <c r="C696" s="51"/>
    </row>
    <row r="697" spans="1:3" ht="15.5" x14ac:dyDescent="0.2">
      <c r="A697" s="49"/>
      <c r="B697" s="52"/>
      <c r="C697" s="51"/>
    </row>
    <row r="698" spans="1:3" ht="15.5" x14ac:dyDescent="0.2">
      <c r="A698" s="49"/>
      <c r="B698" s="52"/>
      <c r="C698" s="51"/>
    </row>
    <row r="699" spans="1:3" ht="15.5" x14ac:dyDescent="0.2">
      <c r="A699" s="49"/>
      <c r="B699" s="52"/>
      <c r="C699" s="51"/>
    </row>
    <row r="700" spans="1:3" ht="15.5" x14ac:dyDescent="0.2">
      <c r="A700" s="49"/>
      <c r="B700" s="52"/>
      <c r="C700" s="51"/>
    </row>
    <row r="701" spans="1:3" ht="15.5" x14ac:dyDescent="0.2">
      <c r="A701" s="49"/>
      <c r="B701" s="52"/>
      <c r="C701" s="51"/>
    </row>
    <row r="702" spans="1:3" ht="15.5" x14ac:dyDescent="0.2">
      <c r="A702" s="49"/>
      <c r="B702" s="52"/>
      <c r="C702" s="51"/>
    </row>
    <row r="703" spans="1:3" ht="15.5" x14ac:dyDescent="0.2">
      <c r="A703" s="49"/>
      <c r="B703" s="52"/>
      <c r="C703" s="51"/>
    </row>
    <row r="704" spans="1:3" ht="15.5" x14ac:dyDescent="0.2">
      <c r="A704" s="49"/>
      <c r="B704" s="52"/>
      <c r="C704" s="51"/>
    </row>
    <row r="705" spans="1:3" ht="15.5" x14ac:dyDescent="0.2">
      <c r="A705" s="49"/>
      <c r="B705" s="52"/>
      <c r="C705" s="51"/>
    </row>
    <row r="706" spans="1:3" ht="15.5" x14ac:dyDescent="0.2">
      <c r="A706" s="49"/>
      <c r="B706" s="52"/>
      <c r="C706" s="51"/>
    </row>
    <row r="707" spans="1:3" ht="15.5" x14ac:dyDescent="0.2">
      <c r="A707" s="49"/>
      <c r="B707" s="52"/>
      <c r="C707" s="51"/>
    </row>
    <row r="708" spans="1:3" ht="15.5" x14ac:dyDescent="0.2">
      <c r="A708" s="49"/>
      <c r="B708" s="52"/>
      <c r="C708" s="51"/>
    </row>
    <row r="709" spans="1:3" ht="15.5" x14ac:dyDescent="0.2">
      <c r="A709" s="49"/>
      <c r="B709" s="52"/>
      <c r="C709" s="51"/>
    </row>
    <row r="710" spans="1:3" ht="15.5" x14ac:dyDescent="0.2">
      <c r="A710" s="49"/>
      <c r="B710" s="52"/>
      <c r="C710" s="51"/>
    </row>
    <row r="711" spans="1:3" ht="15.5" x14ac:dyDescent="0.2">
      <c r="A711" s="49"/>
      <c r="B711" s="52"/>
      <c r="C711" s="51"/>
    </row>
    <row r="712" spans="1:3" ht="15.5" x14ac:dyDescent="0.2">
      <c r="A712" s="49"/>
      <c r="B712" s="52"/>
      <c r="C712" s="51"/>
    </row>
    <row r="713" spans="1:3" ht="15.5" x14ac:dyDescent="0.2">
      <c r="A713" s="49"/>
      <c r="B713" s="52"/>
      <c r="C713" s="51"/>
    </row>
    <row r="714" spans="1:3" ht="15.5" x14ac:dyDescent="0.2">
      <c r="A714" s="49"/>
      <c r="B714" s="52"/>
      <c r="C714" s="51"/>
    </row>
    <row r="715" spans="1:3" ht="15.5" x14ac:dyDescent="0.2">
      <c r="A715" s="49"/>
      <c r="B715" s="52"/>
      <c r="C715" s="51"/>
    </row>
    <row r="716" spans="1:3" ht="15.5" x14ac:dyDescent="0.2">
      <c r="A716" s="49"/>
      <c r="B716" s="52"/>
      <c r="C716" s="51"/>
    </row>
    <row r="717" spans="1:3" ht="15.5" x14ac:dyDescent="0.2">
      <c r="A717" s="49"/>
      <c r="B717" s="52"/>
      <c r="C717" s="51"/>
    </row>
    <row r="718" spans="1:3" ht="15.5" x14ac:dyDescent="0.2">
      <c r="A718" s="49"/>
      <c r="B718" s="52"/>
      <c r="C718" s="51"/>
    </row>
    <row r="719" spans="1:3" ht="15.5" x14ac:dyDescent="0.2">
      <c r="A719" s="49"/>
      <c r="B719" s="52"/>
      <c r="C719" s="51"/>
    </row>
    <row r="720" spans="1:3" ht="15.5" x14ac:dyDescent="0.2">
      <c r="A720" s="49"/>
      <c r="B720" s="52"/>
      <c r="C720" s="51"/>
    </row>
    <row r="721" spans="1:3" ht="15.5" x14ac:dyDescent="0.2">
      <c r="A721" s="49"/>
      <c r="B721" s="52"/>
      <c r="C721" s="51"/>
    </row>
    <row r="722" spans="1:3" ht="15.5" x14ac:dyDescent="0.2">
      <c r="A722" s="49"/>
      <c r="B722" s="52"/>
      <c r="C722" s="51"/>
    </row>
    <row r="723" spans="1:3" ht="15.5" x14ac:dyDescent="0.2">
      <c r="A723" s="49"/>
      <c r="B723" s="52"/>
      <c r="C723" s="51"/>
    </row>
    <row r="724" spans="1:3" ht="15.5" x14ac:dyDescent="0.2">
      <c r="A724" s="49"/>
      <c r="B724" s="52"/>
      <c r="C724" s="51"/>
    </row>
    <row r="725" spans="1:3" ht="15.5" x14ac:dyDescent="0.2">
      <c r="A725" s="49"/>
      <c r="B725" s="52"/>
      <c r="C725" s="51"/>
    </row>
    <row r="726" spans="1:3" ht="15.5" x14ac:dyDescent="0.2">
      <c r="A726" s="49"/>
      <c r="B726" s="52"/>
      <c r="C726" s="51"/>
    </row>
    <row r="727" spans="1:3" ht="15.5" x14ac:dyDescent="0.2">
      <c r="A727" s="49"/>
      <c r="B727" s="52"/>
      <c r="C727" s="51"/>
    </row>
    <row r="728" spans="1:3" ht="15.5" x14ac:dyDescent="0.2">
      <c r="A728" s="49"/>
      <c r="B728" s="52"/>
      <c r="C728" s="51"/>
    </row>
    <row r="729" spans="1:3" ht="15.5" x14ac:dyDescent="0.2">
      <c r="A729" s="49"/>
      <c r="B729" s="52"/>
      <c r="C729" s="51"/>
    </row>
    <row r="730" spans="1:3" ht="15.5" x14ac:dyDescent="0.2">
      <c r="A730" s="49"/>
      <c r="B730" s="52"/>
      <c r="C730" s="51"/>
    </row>
    <row r="731" spans="1:3" ht="15.5" x14ac:dyDescent="0.2">
      <c r="A731" s="49"/>
      <c r="B731" s="52"/>
      <c r="C731" s="51"/>
    </row>
    <row r="732" spans="1:3" ht="15.5" x14ac:dyDescent="0.2">
      <c r="A732" s="49"/>
      <c r="B732" s="52"/>
      <c r="C732" s="51"/>
    </row>
    <row r="733" spans="1:3" ht="15.5" x14ac:dyDescent="0.2">
      <c r="A733" s="49"/>
      <c r="B733" s="52"/>
      <c r="C733" s="51"/>
    </row>
    <row r="734" spans="1:3" ht="15.5" x14ac:dyDescent="0.2">
      <c r="A734" s="49"/>
      <c r="B734" s="52"/>
      <c r="C734" s="51"/>
    </row>
    <row r="735" spans="1:3" ht="15.5" x14ac:dyDescent="0.2">
      <c r="A735" s="49"/>
      <c r="B735" s="52"/>
      <c r="C735" s="51"/>
    </row>
    <row r="736" spans="1:3" ht="15.5" x14ac:dyDescent="0.2">
      <c r="A736" s="49"/>
      <c r="B736" s="52"/>
      <c r="C736" s="51"/>
    </row>
    <row r="737" spans="1:3" ht="15.5" x14ac:dyDescent="0.2">
      <c r="A737" s="49"/>
      <c r="B737" s="52"/>
      <c r="C737" s="51"/>
    </row>
    <row r="738" spans="1:3" ht="15.5" x14ac:dyDescent="0.2">
      <c r="A738" s="49"/>
      <c r="B738" s="52"/>
      <c r="C738" s="51"/>
    </row>
    <row r="739" spans="1:3" ht="15.5" x14ac:dyDescent="0.2">
      <c r="A739" s="49"/>
      <c r="B739" s="52"/>
      <c r="C739" s="51"/>
    </row>
    <row r="740" spans="1:3" ht="15.5" x14ac:dyDescent="0.2">
      <c r="A740" s="49"/>
      <c r="B740" s="52"/>
      <c r="C740" s="51"/>
    </row>
    <row r="741" spans="1:3" ht="15.5" x14ac:dyDescent="0.2">
      <c r="A741" s="49"/>
      <c r="B741" s="52"/>
      <c r="C741" s="51"/>
    </row>
    <row r="742" spans="1:3" ht="15.5" x14ac:dyDescent="0.2">
      <c r="A742" s="49"/>
      <c r="B742" s="52"/>
      <c r="C742" s="51"/>
    </row>
    <row r="743" spans="1:3" ht="15.5" x14ac:dyDescent="0.2">
      <c r="A743" s="49"/>
      <c r="B743" s="52"/>
      <c r="C743" s="51"/>
    </row>
    <row r="744" spans="1:3" ht="15.5" x14ac:dyDescent="0.2">
      <c r="A744" s="49"/>
      <c r="B744" s="52"/>
      <c r="C744" s="51"/>
    </row>
    <row r="745" spans="1:3" ht="15.5" x14ac:dyDescent="0.2">
      <c r="A745" s="49"/>
      <c r="B745" s="52"/>
      <c r="C745" s="51"/>
    </row>
    <row r="746" spans="1:3" ht="15.5" x14ac:dyDescent="0.2">
      <c r="A746" s="49"/>
      <c r="B746" s="52"/>
      <c r="C746" s="51"/>
    </row>
    <row r="747" spans="1:3" ht="15.5" x14ac:dyDescent="0.2">
      <c r="A747" s="49"/>
      <c r="B747" s="52"/>
      <c r="C747" s="51"/>
    </row>
    <row r="748" spans="1:3" ht="15.5" x14ac:dyDescent="0.2">
      <c r="A748" s="49"/>
      <c r="B748" s="52"/>
      <c r="C748" s="51"/>
    </row>
    <row r="749" spans="1:3" ht="15.5" x14ac:dyDescent="0.2">
      <c r="A749" s="49"/>
      <c r="B749" s="52"/>
      <c r="C749" s="51"/>
    </row>
    <row r="750" spans="1:3" ht="15.5" x14ac:dyDescent="0.2">
      <c r="A750" s="49"/>
      <c r="B750" s="52"/>
      <c r="C750" s="51"/>
    </row>
    <row r="751" spans="1:3" ht="15.5" x14ac:dyDescent="0.2">
      <c r="A751" s="49"/>
      <c r="B751" s="52"/>
      <c r="C751" s="51"/>
    </row>
    <row r="752" spans="1:3" ht="15.5" x14ac:dyDescent="0.2">
      <c r="A752" s="49"/>
      <c r="B752" s="52"/>
      <c r="C752" s="51"/>
    </row>
    <row r="753" spans="1:3" ht="15.5" x14ac:dyDescent="0.2">
      <c r="A753" s="49"/>
      <c r="B753" s="52"/>
      <c r="C753" s="51"/>
    </row>
    <row r="754" spans="1:3" ht="15.5" x14ac:dyDescent="0.2">
      <c r="A754" s="49"/>
      <c r="B754" s="52"/>
      <c r="C754" s="51"/>
    </row>
    <row r="755" spans="1:3" ht="15.5" x14ac:dyDescent="0.2">
      <c r="A755" s="49"/>
      <c r="B755" s="52"/>
      <c r="C755" s="51"/>
    </row>
    <row r="756" spans="1:3" ht="15.5" x14ac:dyDescent="0.2">
      <c r="A756" s="49"/>
      <c r="B756" s="52"/>
      <c r="C756" s="51"/>
    </row>
    <row r="757" spans="1:3" ht="15.5" x14ac:dyDescent="0.2">
      <c r="A757" s="49"/>
      <c r="B757" s="52"/>
      <c r="C757" s="51"/>
    </row>
    <row r="758" spans="1:3" ht="15.5" x14ac:dyDescent="0.2">
      <c r="A758" s="49"/>
      <c r="B758" s="52"/>
      <c r="C758" s="51"/>
    </row>
    <row r="759" spans="1:3" ht="15.5" x14ac:dyDescent="0.2">
      <c r="A759" s="49"/>
      <c r="B759" s="52"/>
      <c r="C759" s="51"/>
    </row>
    <row r="760" spans="1:3" ht="15.5" x14ac:dyDescent="0.2">
      <c r="A760" s="49"/>
      <c r="B760" s="52"/>
      <c r="C760" s="51"/>
    </row>
    <row r="761" spans="1:3" ht="15.5" x14ac:dyDescent="0.2">
      <c r="A761" s="49"/>
      <c r="B761" s="52"/>
      <c r="C761" s="51"/>
    </row>
    <row r="762" spans="1:3" ht="15.5" x14ac:dyDescent="0.2">
      <c r="A762" s="49"/>
      <c r="B762" s="52"/>
      <c r="C762" s="51"/>
    </row>
    <row r="763" spans="1:3" ht="15.5" x14ac:dyDescent="0.2">
      <c r="A763" s="49"/>
      <c r="B763" s="52"/>
      <c r="C763" s="51"/>
    </row>
    <row r="764" spans="1:3" ht="15.5" x14ac:dyDescent="0.2">
      <c r="A764" s="49"/>
      <c r="B764" s="52"/>
      <c r="C764" s="51"/>
    </row>
    <row r="765" spans="1:3" ht="15.5" x14ac:dyDescent="0.2">
      <c r="A765" s="49"/>
      <c r="B765" s="52"/>
      <c r="C765" s="51"/>
    </row>
    <row r="766" spans="1:3" ht="15.5" x14ac:dyDescent="0.2">
      <c r="A766" s="49"/>
      <c r="B766" s="52"/>
      <c r="C766" s="51"/>
    </row>
    <row r="767" spans="1:3" ht="15.5" x14ac:dyDescent="0.2">
      <c r="A767" s="49"/>
      <c r="B767" s="52"/>
      <c r="C767" s="51"/>
    </row>
    <row r="768" spans="1:3" ht="15.5" x14ac:dyDescent="0.2">
      <c r="A768" s="49"/>
      <c r="B768" s="52"/>
      <c r="C768" s="51"/>
    </row>
    <row r="769" spans="1:3" ht="15.5" x14ac:dyDescent="0.2">
      <c r="A769" s="49"/>
      <c r="B769" s="52"/>
      <c r="C769" s="51"/>
    </row>
    <row r="770" spans="1:3" ht="15.5" x14ac:dyDescent="0.2">
      <c r="A770" s="49"/>
      <c r="B770" s="52"/>
      <c r="C770" s="51"/>
    </row>
    <row r="771" spans="1:3" ht="15.5" x14ac:dyDescent="0.2">
      <c r="A771" s="49"/>
      <c r="B771" s="52"/>
      <c r="C771" s="51"/>
    </row>
    <row r="772" spans="1:3" ht="15.5" x14ac:dyDescent="0.2">
      <c r="A772" s="49"/>
      <c r="B772" s="52"/>
      <c r="C772" s="51"/>
    </row>
    <row r="773" spans="1:3" ht="15.5" x14ac:dyDescent="0.2">
      <c r="A773" s="49"/>
      <c r="B773" s="52"/>
      <c r="C773" s="51"/>
    </row>
    <row r="774" spans="1:3" ht="15.5" x14ac:dyDescent="0.2">
      <c r="A774" s="49"/>
      <c r="B774" s="52"/>
      <c r="C774" s="51"/>
    </row>
    <row r="775" spans="1:3" ht="15.5" x14ac:dyDescent="0.2">
      <c r="A775" s="49"/>
      <c r="B775" s="52"/>
      <c r="C775" s="51"/>
    </row>
    <row r="776" spans="1:3" ht="15.5" x14ac:dyDescent="0.2">
      <c r="A776" s="49"/>
      <c r="B776" s="52"/>
      <c r="C776" s="51"/>
    </row>
    <row r="777" spans="1:3" ht="15.5" x14ac:dyDescent="0.2">
      <c r="A777" s="49"/>
      <c r="B777" s="52"/>
      <c r="C777" s="51"/>
    </row>
    <row r="778" spans="1:3" ht="15.5" x14ac:dyDescent="0.2">
      <c r="A778" s="49"/>
      <c r="B778" s="52"/>
      <c r="C778" s="51"/>
    </row>
    <row r="779" spans="1:3" ht="15.5" x14ac:dyDescent="0.2">
      <c r="A779" s="49"/>
      <c r="B779" s="52"/>
      <c r="C779" s="51"/>
    </row>
    <row r="780" spans="1:3" ht="15.5" x14ac:dyDescent="0.2">
      <c r="A780" s="49"/>
      <c r="B780" s="52"/>
      <c r="C780" s="51"/>
    </row>
    <row r="781" spans="1:3" ht="15.5" x14ac:dyDescent="0.2">
      <c r="A781" s="49"/>
      <c r="B781" s="52"/>
      <c r="C781" s="51"/>
    </row>
    <row r="782" spans="1:3" ht="15.5" x14ac:dyDescent="0.2">
      <c r="A782" s="49"/>
      <c r="B782" s="52"/>
      <c r="C782" s="51"/>
    </row>
    <row r="783" spans="1:3" ht="15.5" x14ac:dyDescent="0.2">
      <c r="A783" s="49"/>
      <c r="B783" s="52"/>
      <c r="C783" s="51"/>
    </row>
    <row r="784" spans="1:3" ht="15.5" x14ac:dyDescent="0.2">
      <c r="A784" s="49"/>
      <c r="B784" s="52"/>
      <c r="C784" s="51"/>
    </row>
    <row r="785" spans="1:3" ht="15.5" x14ac:dyDescent="0.2">
      <c r="A785" s="49"/>
      <c r="B785" s="52"/>
      <c r="C785" s="51"/>
    </row>
    <row r="786" spans="1:3" ht="15.5" x14ac:dyDescent="0.2">
      <c r="A786" s="49"/>
      <c r="B786" s="52"/>
      <c r="C786" s="51"/>
    </row>
    <row r="787" spans="1:3" ht="15.5" x14ac:dyDescent="0.2">
      <c r="A787" s="49"/>
      <c r="B787" s="52"/>
      <c r="C787" s="51"/>
    </row>
    <row r="788" spans="1:3" ht="15.5" x14ac:dyDescent="0.2">
      <c r="A788" s="49"/>
      <c r="B788" s="52"/>
      <c r="C788" s="51"/>
    </row>
    <row r="789" spans="1:3" ht="15.5" x14ac:dyDescent="0.2">
      <c r="A789" s="49"/>
      <c r="B789" s="52"/>
      <c r="C789" s="51"/>
    </row>
    <row r="790" spans="1:3" ht="15.5" x14ac:dyDescent="0.2">
      <c r="A790" s="49"/>
      <c r="B790" s="52"/>
      <c r="C790" s="51"/>
    </row>
    <row r="791" spans="1:3" ht="15.5" x14ac:dyDescent="0.2">
      <c r="A791" s="49"/>
      <c r="B791" s="52"/>
      <c r="C791" s="51"/>
    </row>
    <row r="792" spans="1:3" ht="15.5" x14ac:dyDescent="0.2">
      <c r="A792" s="49"/>
      <c r="B792" s="52"/>
      <c r="C792" s="51"/>
    </row>
    <row r="793" spans="1:3" ht="15.5" x14ac:dyDescent="0.2">
      <c r="A793" s="49"/>
      <c r="B793" s="52"/>
      <c r="C793" s="51"/>
    </row>
    <row r="794" spans="1:3" ht="15.5" x14ac:dyDescent="0.2">
      <c r="A794" s="49"/>
      <c r="B794" s="52"/>
      <c r="C794" s="51"/>
    </row>
    <row r="795" spans="1:3" ht="15.5" x14ac:dyDescent="0.2">
      <c r="A795" s="49"/>
      <c r="B795" s="52"/>
      <c r="C795" s="51"/>
    </row>
    <row r="796" spans="1:3" ht="15.5" x14ac:dyDescent="0.2">
      <c r="A796" s="49"/>
      <c r="B796" s="52"/>
      <c r="C796" s="51"/>
    </row>
    <row r="797" spans="1:3" ht="15.5" x14ac:dyDescent="0.2">
      <c r="A797" s="49"/>
      <c r="B797" s="52"/>
      <c r="C797" s="51"/>
    </row>
    <row r="798" spans="1:3" ht="15.5" x14ac:dyDescent="0.2">
      <c r="A798" s="49"/>
      <c r="B798" s="52"/>
      <c r="C798" s="51"/>
    </row>
    <row r="799" spans="1:3" ht="15.5" x14ac:dyDescent="0.2">
      <c r="A799" s="49"/>
      <c r="B799" s="52"/>
      <c r="C799" s="51"/>
    </row>
    <row r="800" spans="1:3" ht="15.5" x14ac:dyDescent="0.2">
      <c r="A800" s="49"/>
      <c r="B800" s="52"/>
      <c r="C800" s="51"/>
    </row>
    <row r="801" spans="1:3" ht="15.5" x14ac:dyDescent="0.2">
      <c r="A801" s="49"/>
      <c r="B801" s="52"/>
      <c r="C801" s="51"/>
    </row>
    <row r="802" spans="1:3" ht="15.5" x14ac:dyDescent="0.2">
      <c r="A802" s="49"/>
      <c r="B802" s="52"/>
      <c r="C802" s="51"/>
    </row>
    <row r="803" spans="1:3" ht="15.5" x14ac:dyDescent="0.2">
      <c r="A803" s="49"/>
      <c r="B803" s="52"/>
      <c r="C803" s="51"/>
    </row>
    <row r="804" spans="1:3" ht="15.5" x14ac:dyDescent="0.2">
      <c r="A804" s="49"/>
      <c r="B804" s="52"/>
      <c r="C804" s="51"/>
    </row>
    <row r="805" spans="1:3" ht="15.5" x14ac:dyDescent="0.2">
      <c r="A805" s="49"/>
      <c r="B805" s="52"/>
      <c r="C805" s="51"/>
    </row>
    <row r="806" spans="1:3" ht="15.5" x14ac:dyDescent="0.2">
      <c r="A806" s="49"/>
      <c r="B806" s="52"/>
      <c r="C806" s="51"/>
    </row>
    <row r="807" spans="1:3" ht="15.5" x14ac:dyDescent="0.2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ABEE-4691-499D-8ADE-9C475A7A216B}">
  <sheetPr>
    <tabColor rgb="FFFFDB8E"/>
    <outlinePr summaryBelow="0" summaryRight="0"/>
    <pageSetUpPr fitToPage="1"/>
  </sheetPr>
  <dimension ref="A1:AAE209"/>
  <sheetViews>
    <sheetView showGridLines="0" defaultGridColor="0" colorId="22" zoomScale="90" zoomScaleNormal="90" zoomScaleSheetLayoutView="70" workbookViewId="0">
      <pane xSplit="9" ySplit="5" topLeftCell="N6" activePane="bottomRight" state="frozen"/>
      <selection pane="topRight"/>
      <selection pane="bottomLeft"/>
      <selection pane="bottomRight" activeCell="P20" sqref="P20"/>
    </sheetView>
  </sheetViews>
  <sheetFormatPr defaultColWidth="0" defaultRowHeight="13" outlineLevelRow="3" x14ac:dyDescent="0.2"/>
  <cols>
    <col min="1" max="2" width="10.88671875" style="10" customWidth="1"/>
    <col min="3" max="3" width="1.44140625" style="19" customWidth="1"/>
    <col min="4" max="4" width="1.44140625" style="65" customWidth="1"/>
    <col min="5" max="5" width="167.44140625" style="24" bestFit="1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88671875" style="24" bestFit="1" customWidth="1"/>
    <col min="18" max="22" width="11.88671875" style="24" customWidth="1"/>
    <col min="23" max="23" width="11.886718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InpS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E9" s="55" t="s">
        <v>106</v>
      </c>
      <c r="F9" s="111">
        <v>42461</v>
      </c>
      <c r="G9" s="24" t="s">
        <v>107</v>
      </c>
    </row>
    <row r="10" spans="1:707" outlineLevel="1" x14ac:dyDescent="0.2">
      <c r="E10" s="24" t="s">
        <v>108</v>
      </c>
      <c r="F10" s="112">
        <v>3</v>
      </c>
    </row>
    <row r="11" spans="1:707" outlineLevel="1" x14ac:dyDescent="0.2">
      <c r="E11" s="24" t="s">
        <v>109</v>
      </c>
      <c r="F11" s="112">
        <v>12</v>
      </c>
      <c r="G11" s="24" t="s">
        <v>110</v>
      </c>
    </row>
    <row r="12" spans="1:707" outlineLevel="1" x14ac:dyDescent="0.2">
      <c r="E12" s="24" t="s">
        <v>111</v>
      </c>
      <c r="F12" s="111">
        <v>45748</v>
      </c>
      <c r="G12" s="24" t="s">
        <v>107</v>
      </c>
    </row>
    <row r="13" spans="1:707" outlineLevel="1" x14ac:dyDescent="0.2">
      <c r="E13" s="24" t="s">
        <v>112</v>
      </c>
      <c r="F13" s="111">
        <v>47573</v>
      </c>
      <c r="G13" s="24" t="s">
        <v>107</v>
      </c>
    </row>
    <row r="14" spans="1:707" outlineLevel="1" x14ac:dyDescent="0.2"/>
    <row r="16" spans="1:707" x14ac:dyDescent="0.2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2">
      <c r="A17" s="132"/>
      <c r="B17" s="132"/>
      <c r="C17" s="133"/>
      <c r="D17" s="134"/>
    </row>
    <row r="18" spans="1:23" outlineLevel="1" x14ac:dyDescent="0.2">
      <c r="C18" s="87" t="s">
        <v>114</v>
      </c>
    </row>
    <row r="19" spans="1:23" s="121" customFormat="1" outlineLevel="3" x14ac:dyDescent="0.2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1.4999999999999999E-2</v>
      </c>
      <c r="R19" s="124">
        <f>'PD1'!R$55</f>
        <v>1.4999999999999999E-2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2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2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2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2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2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2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2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2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2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2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2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2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2"/>
    <row r="33" spans="1:7" outlineLevel="1" x14ac:dyDescent="0.2">
      <c r="C33" s="87" t="s">
        <v>130</v>
      </c>
    </row>
    <row r="34" spans="1:7" outlineLevel="2" x14ac:dyDescent="0.2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2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2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2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2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2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2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2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2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2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2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2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2"/>
    <row r="47" spans="1:7" outlineLevel="1" x14ac:dyDescent="0.2"/>
    <row r="48" spans="1:7" s="135" customFormat="1" outlineLevel="1" x14ac:dyDescent="0.2">
      <c r="A48" s="132"/>
      <c r="B48" s="132"/>
      <c r="C48" s="149" t="s">
        <v>143</v>
      </c>
      <c r="D48" s="134"/>
    </row>
    <row r="49" spans="1:23" s="135" customFormat="1" outlineLevel="2" x14ac:dyDescent="0.2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2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2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2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2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2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2">
      <c r="A55" s="132"/>
      <c r="B55" s="132"/>
      <c r="C55" s="133"/>
      <c r="D55" s="134"/>
      <c r="F55" s="198"/>
    </row>
    <row r="56" spans="1:23" s="135" customFormat="1" x14ac:dyDescent="0.2">
      <c r="A56" s="132"/>
      <c r="B56" s="132"/>
      <c r="C56" s="133"/>
      <c r="D56" s="134"/>
    </row>
    <row r="57" spans="1:23" x14ac:dyDescent="0.2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2"/>
    <row r="59" spans="1:23" outlineLevel="1" x14ac:dyDescent="0.2">
      <c r="B59" s="10" t="str">
        <f xml:space="preserve"> 'PD11'!B$9</f>
        <v>PR19 FD / CMA / IDoK closing RCV balances as at 31 March 2025</v>
      </c>
    </row>
    <row r="60" spans="1:23" outlineLevel="2" x14ac:dyDescent="0.2"/>
    <row r="61" spans="1:23" s="121" customFormat="1" outlineLevel="2" x14ac:dyDescent="0.2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46">
        <f>'PD11'!E$10</f>
        <v>257.96100000000001</v>
      </c>
      <c r="G61" s="13" t="s">
        <v>153</v>
      </c>
    </row>
    <row r="62" spans="1:23" s="121" customFormat="1" outlineLevel="2" x14ac:dyDescent="0.2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46">
        <f>'PD11'!F$10</f>
        <v>965.62800000000004</v>
      </c>
      <c r="G62" s="13" t="s">
        <v>153</v>
      </c>
    </row>
    <row r="63" spans="1:23" s="121" customFormat="1" outlineLevel="2" x14ac:dyDescent="0.2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46">
        <f>'PD11'!G$10</f>
        <v>1502.1220000000001</v>
      </c>
      <c r="G63" s="13" t="s">
        <v>153</v>
      </c>
    </row>
    <row r="64" spans="1:23" s="121" customFormat="1" outlineLevel="2" x14ac:dyDescent="0.2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46">
        <f>'PD11'!H$10</f>
        <v>94.081000000000003</v>
      </c>
      <c r="G64" s="13" t="s">
        <v>153</v>
      </c>
    </row>
    <row r="65" spans="1:7" s="121" customFormat="1" outlineLevel="2" x14ac:dyDescent="0.2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46">
        <f>'PD11'!I$10</f>
        <v>0</v>
      </c>
      <c r="G65" s="13" t="s">
        <v>153</v>
      </c>
    </row>
    <row r="66" spans="1:7" s="121" customFormat="1" outlineLevel="2" x14ac:dyDescent="0.2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>
        <f>'PD11'!J$10</f>
        <v>0</v>
      </c>
      <c r="G66" s="13" t="s">
        <v>153</v>
      </c>
    </row>
    <row r="67" spans="1:7" outlineLevel="2" x14ac:dyDescent="0.2">
      <c r="E67" s="13"/>
      <c r="F67" s="13"/>
      <c r="G67" s="13"/>
    </row>
    <row r="68" spans="1:7" s="121" customFormat="1" outlineLevel="2" x14ac:dyDescent="0.2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46">
        <f>'PD11'!E$11</f>
        <v>246.47300000000001</v>
      </c>
      <c r="G68" s="13" t="s">
        <v>153</v>
      </c>
    </row>
    <row r="69" spans="1:7" s="121" customFormat="1" outlineLevel="2" x14ac:dyDescent="0.2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46">
        <f>'PD11'!F$11</f>
        <v>922.62599999999998</v>
      </c>
      <c r="G69" s="13" t="s">
        <v>153</v>
      </c>
    </row>
    <row r="70" spans="1:7" s="121" customFormat="1" outlineLevel="2" x14ac:dyDescent="0.2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46">
        <f>'PD11'!G$11</f>
        <v>1435.229</v>
      </c>
      <c r="G70" s="13" t="s">
        <v>153</v>
      </c>
    </row>
    <row r="71" spans="1:7" s="121" customFormat="1" outlineLevel="2" x14ac:dyDescent="0.2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46">
        <f>'PD11'!H$11</f>
        <v>89.891000000000005</v>
      </c>
      <c r="G71" s="13" t="s">
        <v>153</v>
      </c>
    </row>
    <row r="72" spans="1:7" s="121" customFormat="1" outlineLevel="2" x14ac:dyDescent="0.2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>
        <f>'PD11'!I$11</f>
        <v>0</v>
      </c>
      <c r="G72" s="13" t="s">
        <v>153</v>
      </c>
    </row>
    <row r="73" spans="1:7" s="121" customFormat="1" outlineLevel="2" x14ac:dyDescent="0.2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>
        <f>'PD11'!J$11</f>
        <v>0</v>
      </c>
      <c r="G73" s="13" t="s">
        <v>153</v>
      </c>
    </row>
    <row r="74" spans="1:7" outlineLevel="2" x14ac:dyDescent="0.2">
      <c r="E74" s="13"/>
      <c r="F74" s="13"/>
      <c r="G74" s="13"/>
    </row>
    <row r="75" spans="1:7" s="121" customFormat="1" outlineLevel="2" x14ac:dyDescent="0.2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46">
        <f>'PD11'!E$12</f>
        <v>37.295000000000002</v>
      </c>
      <c r="G75" s="13" t="s">
        <v>153</v>
      </c>
    </row>
    <row r="76" spans="1:7" s="121" customFormat="1" outlineLevel="2" x14ac:dyDescent="0.2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46">
        <f>'PD11'!F$12</f>
        <v>346.59</v>
      </c>
      <c r="G76" s="13" t="s">
        <v>153</v>
      </c>
    </row>
    <row r="77" spans="1:7" s="121" customFormat="1" outlineLevel="2" x14ac:dyDescent="0.2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46">
        <f>'PD11'!G$12</f>
        <v>1032.9570000000001</v>
      </c>
      <c r="G77" s="13" t="s">
        <v>153</v>
      </c>
    </row>
    <row r="78" spans="1:7" s="121" customFormat="1" outlineLevel="2" x14ac:dyDescent="0.2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46">
        <f>'PD11'!H$12</f>
        <v>100.101</v>
      </c>
      <c r="G78" s="13" t="s">
        <v>153</v>
      </c>
    </row>
    <row r="79" spans="1:7" s="121" customFormat="1" outlineLevel="2" x14ac:dyDescent="0.2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>
        <f>'PD11'!I$12</f>
        <v>0</v>
      </c>
      <c r="G79" s="13" t="s">
        <v>153</v>
      </c>
    </row>
    <row r="80" spans="1:7" s="121" customFormat="1" outlineLevel="2" x14ac:dyDescent="0.2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>
        <f>'PD11'!J$12</f>
        <v>0</v>
      </c>
      <c r="G80" s="13" t="s">
        <v>153</v>
      </c>
    </row>
    <row r="81" spans="1:7" outlineLevel="1" x14ac:dyDescent="0.2">
      <c r="E81" s="13"/>
      <c r="F81" s="13"/>
      <c r="G81" s="13"/>
    </row>
    <row r="82" spans="1:7" outlineLevel="1" x14ac:dyDescent="0.2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2">
      <c r="E83" s="13"/>
      <c r="F83" s="13"/>
      <c r="G83" s="13"/>
    </row>
    <row r="84" spans="1:7" s="121" customFormat="1" outlineLevel="2" x14ac:dyDescent="0.2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46">
        <f>'PD11'!E$16</f>
        <v>0</v>
      </c>
      <c r="G84" s="13" t="s">
        <v>153</v>
      </c>
    </row>
    <row r="85" spans="1:7" s="121" customFormat="1" outlineLevel="2" x14ac:dyDescent="0.2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46">
        <f>'PD11'!F$16</f>
        <v>3.2633136064532615</v>
      </c>
      <c r="G85" s="13" t="s">
        <v>153</v>
      </c>
    </row>
    <row r="86" spans="1:7" s="121" customFormat="1" outlineLevel="2" x14ac:dyDescent="0.2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46">
        <f>'PD11'!G$16</f>
        <v>0</v>
      </c>
      <c r="G86" s="13" t="s">
        <v>153</v>
      </c>
    </row>
    <row r="87" spans="1:7" s="121" customFormat="1" outlineLevel="2" x14ac:dyDescent="0.2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2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>
        <f>'PD11'!I$16</f>
        <v>0</v>
      </c>
      <c r="G88" s="13" t="s">
        <v>153</v>
      </c>
    </row>
    <row r="89" spans="1:7" s="121" customFormat="1" outlineLevel="2" x14ac:dyDescent="0.2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>
        <f>'PD11'!J$16</f>
        <v>0</v>
      </c>
      <c r="G89" s="13" t="s">
        <v>153</v>
      </c>
    </row>
    <row r="90" spans="1:7" outlineLevel="2" x14ac:dyDescent="0.2">
      <c r="E90" s="13"/>
      <c r="F90" s="13"/>
      <c r="G90" s="13"/>
    </row>
    <row r="91" spans="1:7" s="121" customFormat="1" outlineLevel="2" x14ac:dyDescent="0.2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46">
        <f>'PD11'!E$17</f>
        <v>0</v>
      </c>
      <c r="G91" s="13" t="s">
        <v>153</v>
      </c>
    </row>
    <row r="92" spans="1:7" s="121" customFormat="1" outlineLevel="2" x14ac:dyDescent="0.2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46">
        <f>'PD11'!F$17</f>
        <v>-7.6055820743138369</v>
      </c>
      <c r="G92" s="13" t="s">
        <v>153</v>
      </c>
    </row>
    <row r="93" spans="1:7" s="121" customFormat="1" outlineLevel="2" x14ac:dyDescent="0.2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46">
        <f>'PD11'!G$17</f>
        <v>17.717535026668429</v>
      </c>
      <c r="G93" s="13" t="s">
        <v>153</v>
      </c>
    </row>
    <row r="94" spans="1:7" s="121" customFormat="1" outlineLevel="2" x14ac:dyDescent="0.2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2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>
        <f>'PD11'!I$17</f>
        <v>0</v>
      </c>
      <c r="G95" s="13" t="s">
        <v>153</v>
      </c>
    </row>
    <row r="96" spans="1:7" s="121" customFormat="1" outlineLevel="2" x14ac:dyDescent="0.2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>
        <f>'PD11'!J$17</f>
        <v>0</v>
      </c>
      <c r="G96" s="13" t="s">
        <v>153</v>
      </c>
    </row>
    <row r="97" spans="1:7" outlineLevel="2" x14ac:dyDescent="0.2">
      <c r="E97" s="13"/>
      <c r="F97" s="13"/>
      <c r="G97" s="13"/>
    </row>
    <row r="98" spans="1:7" s="121" customFormat="1" outlineLevel="2" x14ac:dyDescent="0.2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46">
        <f>'PD11'!E$18</f>
        <v>0</v>
      </c>
      <c r="G98" s="13" t="s">
        <v>153</v>
      </c>
    </row>
    <row r="99" spans="1:7" s="121" customFormat="1" outlineLevel="2" x14ac:dyDescent="0.2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46">
        <f>'PD11'!F$18</f>
        <v>3.3139337736442072E-2</v>
      </c>
      <c r="G99" s="13" t="s">
        <v>153</v>
      </c>
    </row>
    <row r="100" spans="1:7" s="121" customFormat="1" outlineLevel="2" x14ac:dyDescent="0.2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46">
        <f>'PD11'!G$18</f>
        <v>-0.2316255312526628</v>
      </c>
      <c r="G100" s="13" t="s">
        <v>153</v>
      </c>
    </row>
    <row r="101" spans="1:7" s="121" customFormat="1" outlineLevel="2" x14ac:dyDescent="0.2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2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>
        <f>'PD11'!I$18</f>
        <v>0</v>
      </c>
      <c r="G102" s="13" t="s">
        <v>153</v>
      </c>
    </row>
    <row r="103" spans="1:7" s="121" customFormat="1" outlineLevel="2" x14ac:dyDescent="0.2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>
        <f>'PD11'!J$18</f>
        <v>0</v>
      </c>
      <c r="G103" s="13" t="s">
        <v>153</v>
      </c>
    </row>
    <row r="104" spans="1:7" outlineLevel="2" x14ac:dyDescent="0.2">
      <c r="E104" s="13"/>
      <c r="F104" s="13"/>
      <c r="G104" s="13"/>
    </row>
    <row r="105" spans="1:7" s="121" customFormat="1" outlineLevel="2" x14ac:dyDescent="0.2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46">
        <f>'PD11'!E$19</f>
        <v>1.3869803263838074</v>
      </c>
      <c r="G105" s="13" t="s">
        <v>153</v>
      </c>
    </row>
    <row r="106" spans="1:7" s="121" customFormat="1" outlineLevel="2" x14ac:dyDescent="0.2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46">
        <f>'PD11'!F$19</f>
        <v>5.4758853470441471</v>
      </c>
      <c r="G106" s="13" t="s">
        <v>153</v>
      </c>
    </row>
    <row r="107" spans="1:7" s="121" customFormat="1" outlineLevel="2" x14ac:dyDescent="0.2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46">
        <f>'PD11'!G$19</f>
        <v>8.6164263789390638</v>
      </c>
      <c r="G107" s="13" t="s">
        <v>153</v>
      </c>
    </row>
    <row r="108" spans="1:7" s="121" customFormat="1" outlineLevel="2" x14ac:dyDescent="0.2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46">
        <f>'PD11'!H$19</f>
        <v>0.71563283573783565</v>
      </c>
      <c r="G108" s="13" t="s">
        <v>153</v>
      </c>
    </row>
    <row r="109" spans="1:7" s="121" customFormat="1" outlineLevel="2" x14ac:dyDescent="0.2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>
        <f>'PD11'!I$19</f>
        <v>0</v>
      </c>
      <c r="G109" s="13" t="s">
        <v>153</v>
      </c>
    </row>
    <row r="110" spans="1:7" s="121" customFormat="1" outlineLevel="2" x14ac:dyDescent="0.2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>
        <f>'PD11'!J$19</f>
        <v>0</v>
      </c>
      <c r="G110" s="13" t="s">
        <v>153</v>
      </c>
    </row>
    <row r="111" spans="1:7" outlineLevel="2" x14ac:dyDescent="0.2">
      <c r="E111" s="13"/>
      <c r="F111" s="13"/>
      <c r="G111" s="13"/>
    </row>
    <row r="112" spans="1:7" s="121" customFormat="1" outlineLevel="2" x14ac:dyDescent="0.2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46">
        <f>'PD11'!E$20</f>
        <v>0</v>
      </c>
      <c r="G112" s="13" t="s">
        <v>153</v>
      </c>
    </row>
    <row r="113" spans="1:7" s="121" customFormat="1" outlineLevel="2" x14ac:dyDescent="0.2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46">
        <f>'PD11'!F$20</f>
        <v>0</v>
      </c>
      <c r="G113" s="13" t="s">
        <v>153</v>
      </c>
    </row>
    <row r="114" spans="1:7" s="121" customFormat="1" outlineLevel="2" x14ac:dyDescent="0.2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46">
        <f>'PD11'!G$20</f>
        <v>0</v>
      </c>
      <c r="G114" s="13" t="s">
        <v>153</v>
      </c>
    </row>
    <row r="115" spans="1:7" s="121" customFormat="1" outlineLevel="2" x14ac:dyDescent="0.2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2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f>'PD11'!I$20</f>
        <v>0</v>
      </c>
      <c r="G116" s="13" t="s">
        <v>153</v>
      </c>
    </row>
    <row r="117" spans="1:7" s="121" customFormat="1" outlineLevel="2" x14ac:dyDescent="0.2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f>'PD11'!J$20</f>
        <v>0</v>
      </c>
      <c r="G117" s="13" t="s">
        <v>153</v>
      </c>
    </row>
    <row r="118" spans="1:7" outlineLevel="2" x14ac:dyDescent="0.2">
      <c r="E118" s="13"/>
      <c r="F118" s="13"/>
      <c r="G118" s="13"/>
    </row>
    <row r="119" spans="1:7" s="121" customFormat="1" outlineLevel="2" x14ac:dyDescent="0.2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46">
        <f>'PD11'!E$21</f>
        <v>0</v>
      </c>
      <c r="G119" s="13" t="s">
        <v>153</v>
      </c>
    </row>
    <row r="120" spans="1:7" s="121" customFormat="1" outlineLevel="2" x14ac:dyDescent="0.2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46">
        <f>'PD11'!F$21</f>
        <v>0</v>
      </c>
      <c r="G120" s="13" t="s">
        <v>153</v>
      </c>
    </row>
    <row r="121" spans="1:7" s="121" customFormat="1" outlineLevel="2" x14ac:dyDescent="0.2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46">
        <f>'PD11'!G$21</f>
        <v>0</v>
      </c>
      <c r="G121" s="13" t="s">
        <v>153</v>
      </c>
    </row>
    <row r="122" spans="1:7" s="121" customFormat="1" outlineLevel="2" x14ac:dyDescent="0.2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46">
        <f>'PD11'!H$21</f>
        <v>0</v>
      </c>
      <c r="G122" s="13" t="s">
        <v>153</v>
      </c>
    </row>
    <row r="123" spans="1:7" s="121" customFormat="1" outlineLevel="2" x14ac:dyDescent="0.2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>
        <f>'PD11'!I$21</f>
        <v>0</v>
      </c>
      <c r="G123" s="13" t="s">
        <v>153</v>
      </c>
    </row>
    <row r="124" spans="1:7" s="121" customFormat="1" outlineLevel="2" x14ac:dyDescent="0.2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>
        <f>'PD11'!J$21</f>
        <v>0</v>
      </c>
      <c r="G124" s="13" t="s">
        <v>153</v>
      </c>
    </row>
    <row r="125" spans="1:7" outlineLevel="1" x14ac:dyDescent="0.2">
      <c r="E125" s="13"/>
      <c r="F125" s="13"/>
      <c r="G125" s="13"/>
    </row>
    <row r="126" spans="1:7" outlineLevel="1" x14ac:dyDescent="0.2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2">
      <c r="E127" s="13"/>
      <c r="F127" s="13"/>
      <c r="G127" s="13"/>
    </row>
    <row r="128" spans="1:7" s="121" customFormat="1" outlineLevel="2" x14ac:dyDescent="0.2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46">
        <f>'PD11'!E$24</f>
        <v>0</v>
      </c>
      <c r="G128" s="13" t="s">
        <v>153</v>
      </c>
    </row>
    <row r="129" spans="1:7" s="121" customFormat="1" outlineLevel="2" x14ac:dyDescent="0.2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46">
        <f>'PD11'!F$24</f>
        <v>0</v>
      </c>
      <c r="G129" s="13" t="s">
        <v>153</v>
      </c>
    </row>
    <row r="130" spans="1:7" s="121" customFormat="1" outlineLevel="2" x14ac:dyDescent="0.2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46">
        <f>'PD11'!G$24</f>
        <v>0</v>
      </c>
      <c r="G130" s="13" t="s">
        <v>153</v>
      </c>
    </row>
    <row r="131" spans="1:7" s="121" customFormat="1" outlineLevel="2" x14ac:dyDescent="0.2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46">
        <f>'PD11'!H$24</f>
        <v>0</v>
      </c>
      <c r="G131" s="13" t="s">
        <v>153</v>
      </c>
    </row>
    <row r="132" spans="1:7" s="121" customFormat="1" outlineLevel="2" x14ac:dyDescent="0.2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>
        <f>'PD11'!I$24</f>
        <v>0</v>
      </c>
      <c r="G132" s="13" t="s">
        <v>153</v>
      </c>
    </row>
    <row r="133" spans="1:7" s="121" customFormat="1" outlineLevel="2" x14ac:dyDescent="0.2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>
        <f>'PD11'!J$24</f>
        <v>0</v>
      </c>
      <c r="G133" s="13" t="s">
        <v>153</v>
      </c>
    </row>
    <row r="134" spans="1:7" outlineLevel="2" x14ac:dyDescent="0.2">
      <c r="E134" s="13"/>
      <c r="F134" s="13"/>
      <c r="G134" s="13"/>
    </row>
    <row r="135" spans="1:7" s="121" customFormat="1" outlineLevel="2" x14ac:dyDescent="0.2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46">
        <f>'PD11'!E$25</f>
        <v>0</v>
      </c>
      <c r="G135" s="13" t="s">
        <v>153</v>
      </c>
    </row>
    <row r="136" spans="1:7" s="121" customFormat="1" outlineLevel="2" x14ac:dyDescent="0.2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46">
        <f>'PD11'!F$25</f>
        <v>0</v>
      </c>
      <c r="G136" s="13" t="s">
        <v>153</v>
      </c>
    </row>
    <row r="137" spans="1:7" s="121" customFormat="1" outlineLevel="2" x14ac:dyDescent="0.2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46">
        <f>'PD11'!G$25</f>
        <v>0</v>
      </c>
      <c r="G137" s="13" t="s">
        <v>153</v>
      </c>
    </row>
    <row r="138" spans="1:7" s="121" customFormat="1" outlineLevel="2" x14ac:dyDescent="0.2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46">
        <f>'PD11'!H$25</f>
        <v>0</v>
      </c>
      <c r="G138" s="13" t="s">
        <v>153</v>
      </c>
    </row>
    <row r="139" spans="1:7" s="121" customFormat="1" outlineLevel="2" x14ac:dyDescent="0.2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>
        <f>'PD11'!I$25</f>
        <v>0</v>
      </c>
      <c r="G139" s="13" t="s">
        <v>153</v>
      </c>
    </row>
    <row r="140" spans="1:7" s="121" customFormat="1" outlineLevel="2" x14ac:dyDescent="0.2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>
        <f>'PD11'!J$25</f>
        <v>0</v>
      </c>
      <c r="G140" s="13" t="s">
        <v>153</v>
      </c>
    </row>
    <row r="141" spans="1:7" outlineLevel="2" x14ac:dyDescent="0.2">
      <c r="E141" s="13"/>
      <c r="F141" s="13"/>
      <c r="G141" s="13"/>
    </row>
    <row r="142" spans="1:7" s="121" customFormat="1" outlineLevel="2" x14ac:dyDescent="0.2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46">
        <f>'PD11'!E$26</f>
        <v>2.3973440969535695</v>
      </c>
      <c r="G142" s="13" t="s">
        <v>153</v>
      </c>
    </row>
    <row r="143" spans="1:7" s="121" customFormat="1" outlineLevel="2" x14ac:dyDescent="0.2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46">
        <f>'PD11'!F$26</f>
        <v>17.672907506458611</v>
      </c>
      <c r="G143" s="13" t="s">
        <v>153</v>
      </c>
    </row>
    <row r="144" spans="1:7" s="121" customFormat="1" outlineLevel="2" x14ac:dyDescent="0.2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46">
        <f>'PD11'!G$26</f>
        <v>37.558027446455192</v>
      </c>
      <c r="G144" s="13" t="s">
        <v>153</v>
      </c>
    </row>
    <row r="145" spans="1:7" s="121" customFormat="1" outlineLevel="2" x14ac:dyDescent="0.2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>
        <f>'PD11'!H$26</f>
        <v>11.40792689744273</v>
      </c>
      <c r="G145" s="13" t="s">
        <v>153</v>
      </c>
    </row>
    <row r="146" spans="1:7" s="121" customFormat="1" outlineLevel="2" x14ac:dyDescent="0.2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>
        <f>'PD11'!I$26</f>
        <v>0</v>
      </c>
      <c r="G146" s="13" t="s">
        <v>153</v>
      </c>
    </row>
    <row r="147" spans="1:7" s="121" customFormat="1" outlineLevel="2" x14ac:dyDescent="0.2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>
        <f>'PD11'!J$26</f>
        <v>0</v>
      </c>
      <c r="G147" s="13" t="s">
        <v>153</v>
      </c>
    </row>
    <row r="148" spans="1:7" outlineLevel="2" x14ac:dyDescent="0.2">
      <c r="E148" s="13"/>
      <c r="F148" s="13"/>
      <c r="G148" s="13"/>
    </row>
    <row r="149" spans="1:7" s="121" customFormat="1" outlineLevel="2" x14ac:dyDescent="0.2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46">
        <f>'PD11'!E$27</f>
        <v>-0.24343061759309298</v>
      </c>
      <c r="G149" s="13" t="s">
        <v>153</v>
      </c>
    </row>
    <row r="150" spans="1:7" s="121" customFormat="1" outlineLevel="2" x14ac:dyDescent="0.2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46">
        <f>'PD11'!F$27</f>
        <v>-0.93122996140584702</v>
      </c>
      <c r="G150" s="13" t="s">
        <v>153</v>
      </c>
    </row>
    <row r="151" spans="1:7" s="121" customFormat="1" outlineLevel="2" x14ac:dyDescent="0.2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46">
        <f>'PD11'!G$27</f>
        <v>-2.5835114289873538</v>
      </c>
      <c r="G151" s="13" t="s">
        <v>153</v>
      </c>
    </row>
    <row r="152" spans="1:7" s="121" customFormat="1" outlineLevel="2" x14ac:dyDescent="0.2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2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>
        <f>'PD11'!I$27</f>
        <v>0</v>
      </c>
      <c r="G153" s="13" t="s">
        <v>153</v>
      </c>
    </row>
    <row r="154" spans="1:7" s="121" customFormat="1" outlineLevel="2" x14ac:dyDescent="0.2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>
        <f>'PD11'!J$27</f>
        <v>0</v>
      </c>
      <c r="G154" s="13" t="s">
        <v>153</v>
      </c>
    </row>
    <row r="155" spans="1:7" outlineLevel="2" x14ac:dyDescent="0.2">
      <c r="E155" s="13"/>
      <c r="F155" s="13"/>
      <c r="G155" s="13"/>
    </row>
    <row r="156" spans="1:7" s="121" customFormat="1" outlineLevel="2" x14ac:dyDescent="0.2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46">
        <f>'PD11'!E$28</f>
        <v>10.209560081322422</v>
      </c>
      <c r="G156" s="13" t="s">
        <v>153</v>
      </c>
    </row>
    <row r="157" spans="1:7" s="121" customFormat="1" outlineLevel="2" x14ac:dyDescent="0.2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46">
        <f>'PD11'!F$28</f>
        <v>38.414024359748623</v>
      </c>
      <c r="G157" s="13" t="s">
        <v>153</v>
      </c>
    </row>
    <row r="158" spans="1:7" s="121" customFormat="1" outlineLevel="2" x14ac:dyDescent="0.2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46">
        <f>'PD11'!G$28</f>
        <v>59.82593491047146</v>
      </c>
      <c r="G158" s="13" t="s">
        <v>153</v>
      </c>
    </row>
    <row r="159" spans="1:7" s="121" customFormat="1" outlineLevel="2" x14ac:dyDescent="0.2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46">
        <f>'PD11'!H$28</f>
        <v>3.867297543930249</v>
      </c>
      <c r="G159" s="13" t="s">
        <v>153</v>
      </c>
    </row>
    <row r="160" spans="1:7" s="121" customFormat="1" outlineLevel="2" x14ac:dyDescent="0.2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>
        <f>'PD11'!I$28</f>
        <v>0</v>
      </c>
      <c r="G160" s="13" t="s">
        <v>153</v>
      </c>
    </row>
    <row r="161" spans="1:7" s="121" customFormat="1" outlineLevel="2" x14ac:dyDescent="0.2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>
        <f>'PD11'!J$28</f>
        <v>0</v>
      </c>
      <c r="G161" s="13" t="s">
        <v>153</v>
      </c>
    </row>
    <row r="162" spans="1:7" outlineLevel="2" x14ac:dyDescent="0.2">
      <c r="E162" s="13"/>
      <c r="F162" s="13"/>
      <c r="G162" s="13"/>
    </row>
    <row r="163" spans="1:7" s="121" customFormat="1" outlineLevel="2" x14ac:dyDescent="0.2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46">
        <f>'PD11'!E$29</f>
        <v>0.50549955589725082</v>
      </c>
      <c r="G163" s="13" t="s">
        <v>153</v>
      </c>
    </row>
    <row r="164" spans="1:7" s="121" customFormat="1" outlineLevel="2" x14ac:dyDescent="0.2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46">
        <f>'PD11'!F$29</f>
        <v>0</v>
      </c>
      <c r="G164" s="13" t="s">
        <v>153</v>
      </c>
    </row>
    <row r="165" spans="1:7" s="121" customFormat="1" outlineLevel="2" x14ac:dyDescent="0.2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2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2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2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2">
      <c r="E169" s="13"/>
      <c r="F169" s="13"/>
      <c r="G169" s="13"/>
    </row>
    <row r="170" spans="1:7" s="121" customFormat="1" outlineLevel="2" x14ac:dyDescent="0.2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46">
        <f>'PD11'!E$30</f>
        <v>0</v>
      </c>
      <c r="G170" s="13" t="s">
        <v>153</v>
      </c>
    </row>
    <row r="171" spans="1:7" s="121" customFormat="1" outlineLevel="2" x14ac:dyDescent="0.2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46">
        <f>'PD11'!F$30</f>
        <v>0</v>
      </c>
      <c r="G171" s="13" t="s">
        <v>153</v>
      </c>
    </row>
    <row r="172" spans="1:7" s="121" customFormat="1" outlineLevel="2" x14ac:dyDescent="0.2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46">
        <f>'PD11'!G$30</f>
        <v>0</v>
      </c>
      <c r="G172" s="13" t="s">
        <v>153</v>
      </c>
    </row>
    <row r="173" spans="1:7" s="121" customFormat="1" outlineLevel="2" x14ac:dyDescent="0.2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46">
        <f>'PD11'!H$30</f>
        <v>0</v>
      </c>
      <c r="G173" s="13" t="s">
        <v>153</v>
      </c>
    </row>
    <row r="174" spans="1:7" s="121" customFormat="1" outlineLevel="2" x14ac:dyDescent="0.2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2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2">
      <c r="E176" s="13"/>
      <c r="F176" s="13"/>
      <c r="G176" s="13"/>
    </row>
    <row r="177" spans="1:7" s="121" customFormat="1" outlineLevel="2" x14ac:dyDescent="0.2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2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2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2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2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>
        <f>'PD11'!I$31</f>
        <v>0</v>
      </c>
      <c r="G181" s="13" t="s">
        <v>153</v>
      </c>
    </row>
    <row r="182" spans="1:7" s="121" customFormat="1" outlineLevel="2" x14ac:dyDescent="0.2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>
        <f>'PD11'!J$31</f>
        <v>0</v>
      </c>
      <c r="G182" s="13" t="s">
        <v>153</v>
      </c>
    </row>
    <row r="183" spans="1:7" outlineLevel="2" x14ac:dyDescent="0.2">
      <c r="E183" s="13"/>
      <c r="F183" s="13"/>
      <c r="G183" s="13"/>
    </row>
    <row r="184" spans="1:7" s="121" customFormat="1" outlineLevel="2" x14ac:dyDescent="0.2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>
        <f>'PD11'!E$32</f>
        <v>0</v>
      </c>
      <c r="G184" s="13" t="s">
        <v>153</v>
      </c>
    </row>
    <row r="185" spans="1:7" s="121" customFormat="1" outlineLevel="2" x14ac:dyDescent="0.2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>
        <f>'PD11'!F$32</f>
        <v>0</v>
      </c>
      <c r="G185" s="13" t="s">
        <v>153</v>
      </c>
    </row>
    <row r="186" spans="1:7" s="121" customFormat="1" outlineLevel="2" x14ac:dyDescent="0.2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>
        <f>'PD11'!G$32</f>
        <v>0</v>
      </c>
      <c r="G186" s="13" t="s">
        <v>153</v>
      </c>
    </row>
    <row r="187" spans="1:7" s="121" customFormat="1" outlineLevel="2" x14ac:dyDescent="0.2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>
        <f>'PD11'!H$32</f>
        <v>0</v>
      </c>
      <c r="G187" s="13" t="s">
        <v>153</v>
      </c>
    </row>
    <row r="188" spans="1:7" s="121" customFormat="1" outlineLevel="2" x14ac:dyDescent="0.2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>
        <f>'PD11'!I$32</f>
        <v>0</v>
      </c>
      <c r="G188" s="13" t="s">
        <v>153</v>
      </c>
    </row>
    <row r="189" spans="1:7" s="121" customFormat="1" outlineLevel="2" x14ac:dyDescent="0.2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>
        <f>'PD11'!J$32</f>
        <v>0</v>
      </c>
      <c r="G189" s="13" t="s">
        <v>153</v>
      </c>
    </row>
    <row r="190" spans="1:7" outlineLevel="1" x14ac:dyDescent="0.2">
      <c r="E190" s="13"/>
      <c r="F190" s="13"/>
      <c r="G190" s="13"/>
    </row>
    <row r="191" spans="1:7" outlineLevel="1" x14ac:dyDescent="0.2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2">
      <c r="E192" s="13"/>
      <c r="F192" s="13"/>
      <c r="G192" s="13"/>
    </row>
    <row r="193" spans="1:7" s="121" customFormat="1" outlineLevel="2" x14ac:dyDescent="0.2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f>'PD11'!E$35</f>
        <v>0.64626332543176446</v>
      </c>
      <c r="G193" s="13" t="s">
        <v>153</v>
      </c>
    </row>
    <row r="194" spans="1:7" s="121" customFormat="1" outlineLevel="2" x14ac:dyDescent="0.2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f>'PD11'!F$35</f>
        <v>10.766255739925503</v>
      </c>
      <c r="G194" s="13" t="s">
        <v>153</v>
      </c>
    </row>
    <row r="195" spans="1:7" s="121" customFormat="1" outlineLevel="2" x14ac:dyDescent="0.2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f>'PD11'!G$35</f>
        <v>39.090884659668141</v>
      </c>
      <c r="G195" s="13" t="s">
        <v>153</v>
      </c>
    </row>
    <row r="196" spans="1:7" s="121" customFormat="1" outlineLevel="2" x14ac:dyDescent="0.2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>
        <f>'PD11'!H$35</f>
        <v>0</v>
      </c>
      <c r="G196" s="13" t="s">
        <v>153</v>
      </c>
    </row>
    <row r="197" spans="1:7" s="121" customFormat="1" outlineLevel="2" x14ac:dyDescent="0.2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>
        <f>'PD11'!I$35</f>
        <v>0</v>
      </c>
      <c r="G197" s="13" t="s">
        <v>153</v>
      </c>
    </row>
    <row r="198" spans="1:7" s="121" customFormat="1" outlineLevel="2" x14ac:dyDescent="0.2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>
        <f>'PD11'!J$35</f>
        <v>0</v>
      </c>
      <c r="G198" s="13" t="s">
        <v>153</v>
      </c>
    </row>
    <row r="199" spans="1:7" outlineLevel="2" x14ac:dyDescent="0.2">
      <c r="E199" s="13"/>
      <c r="F199" s="13"/>
      <c r="G199" s="13"/>
    </row>
    <row r="200" spans="1:7" s="121" customFormat="1" outlineLevel="2" x14ac:dyDescent="0.2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f>'PD11'!E$36</f>
        <v>0</v>
      </c>
      <c r="G200" s="13" t="s">
        <v>153</v>
      </c>
    </row>
    <row r="201" spans="1:7" s="121" customFormat="1" outlineLevel="2" x14ac:dyDescent="0.2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f>'PD11'!F$36</f>
        <v>0</v>
      </c>
      <c r="G201" s="13" t="s">
        <v>153</v>
      </c>
    </row>
    <row r="202" spans="1:7" s="121" customFormat="1" outlineLevel="2" x14ac:dyDescent="0.2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f>'PD11'!G$36</f>
        <v>24.531749271926856</v>
      </c>
      <c r="G202" s="13" t="s">
        <v>153</v>
      </c>
    </row>
    <row r="203" spans="1:7" s="121" customFormat="1" outlineLevel="2" x14ac:dyDescent="0.2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>
        <f>'PD11'!H$36</f>
        <v>0</v>
      </c>
      <c r="G203" s="13" t="s">
        <v>153</v>
      </c>
    </row>
    <row r="204" spans="1:7" s="121" customFormat="1" outlineLevel="2" x14ac:dyDescent="0.2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>
        <f>'PD11'!I$36</f>
        <v>0</v>
      </c>
      <c r="G204" s="13" t="s">
        <v>153</v>
      </c>
    </row>
    <row r="205" spans="1:7" s="121" customFormat="1" outlineLevel="2" x14ac:dyDescent="0.2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>
        <f>'PD11'!J$36</f>
        <v>0</v>
      </c>
      <c r="G205" s="13" t="s">
        <v>153</v>
      </c>
    </row>
    <row r="206" spans="1:7" s="121" customFormat="1" outlineLevel="1" x14ac:dyDescent="0.2">
      <c r="A206" s="118"/>
      <c r="B206" s="118"/>
      <c r="C206" s="119"/>
      <c r="D206" s="120"/>
      <c r="F206" s="24"/>
    </row>
    <row r="207" spans="1:7" s="121" customFormat="1" outlineLevel="1" x14ac:dyDescent="0.2">
      <c r="A207" s="118"/>
      <c r="B207" s="118"/>
      <c r="C207" s="119"/>
      <c r="D207" s="120"/>
      <c r="F207" s="24"/>
    </row>
    <row r="209" spans="1:1" x14ac:dyDescent="0.2">
      <c r="A209" s="10" t="s">
        <v>90</v>
      </c>
    </row>
  </sheetData>
  <conditionalFormatting sqref="F2">
    <cfRule type="cellIs" dxfId="79" priority="6" stopIfTrue="1" operator="notEqual">
      <formula>0</formula>
    </cfRule>
    <cfRule type="cellIs" dxfId="78" priority="7" stopIfTrue="1" operator="equal">
      <formula>""</formula>
    </cfRule>
  </conditionalFormatting>
  <conditionalFormatting sqref="J3:GO3">
    <cfRule type="cellIs" dxfId="77" priority="1" operator="equal">
      <formula>"PPA ext."</formula>
    </cfRule>
    <cfRule type="cellIs" dxfId="76" priority="2" operator="equal">
      <formula>"Delay"</formula>
    </cfRule>
    <cfRule type="cellIs" dxfId="75" priority="3" operator="equal">
      <formula>"Fin Close"</formula>
    </cfRule>
    <cfRule type="cellIs" dxfId="74" priority="4" stopIfTrue="1" operator="equal">
      <formula>"Construction"</formula>
    </cfRule>
    <cfRule type="cellIs" dxfId="73" priority="5" stopIfTrue="1" operator="equal">
      <formula>"Operations"</formula>
    </cfRule>
  </conditionalFormatting>
  <conditionalFormatting sqref="GP4:LI4">
    <cfRule type="cellIs" dxfId="72" priority="21" stopIfTrue="1" operator="equal">
      <formula>"Budget"</formula>
    </cfRule>
    <cfRule type="cellIs" dxfId="71" priority="22" stopIfTrue="1" operator="equal">
      <formula>"Actuals"</formula>
    </cfRule>
    <cfRule type="cellIs" dxfId="70" priority="23" stopIfTrue="1" operator="equal">
      <formula>"Forecast"</formula>
    </cfRule>
  </conditionalFormatting>
  <conditionalFormatting sqref="GP4:XFD4">
    <cfRule type="cellIs" dxfId="69" priority="13" operator="equal">
      <formula xml:space="preserve"> "FC/Const."</formula>
    </cfRule>
    <cfRule type="cellIs" dxfId="68" priority="14" operator="equal">
      <formula>"Ops/Post-cont."</formula>
    </cfRule>
    <cfRule type="cellIs" dxfId="67" priority="15" operator="equal">
      <formula>"Const/Ops"</formula>
    </cfRule>
    <cfRule type="cellIs" dxfId="66" priority="16" operator="equal">
      <formula>"Fin-close"</formula>
    </cfRule>
    <cfRule type="cellIs" dxfId="65" priority="17" stopIfTrue="1" operator="equal">
      <formula>"Const"</formula>
    </cfRule>
    <cfRule type="cellIs" dxfId="64" priority="18" stopIfTrue="1" operator="equal">
      <formula>"Ops"</formula>
    </cfRule>
    <cfRule type="cellIs" dxfId="63" priority="19" stopIfTrue="1" operator="equal">
      <formula>"Const"</formula>
    </cfRule>
    <cfRule type="cellIs" dxfId="62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75B-81BF-4E4D-BEDD-262AB80E0380}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36.88671875" style="24" bestFit="1" customWidth="1"/>
    <col min="6" max="6" width="14.44140625" style="24" bestFit="1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88671875" style="24" bestFit="1" customWidth="1"/>
    <col min="24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8" spans="1:707" x14ac:dyDescent="0.2">
      <c r="A8" s="10" t="s">
        <v>273</v>
      </c>
    </row>
    <row r="9" spans="1:707" x14ac:dyDescent="0.2">
      <c r="B9" s="10" t="s">
        <v>274</v>
      </c>
    </row>
    <row r="10" spans="1:707" x14ac:dyDescent="0.2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2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2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2">
      <c r="B14" s="10" t="s">
        <v>275</v>
      </c>
    </row>
    <row r="15" spans="1:707" x14ac:dyDescent="0.2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2">
      <c r="B17" s="10" t="s">
        <v>277</v>
      </c>
    </row>
    <row r="18" spans="1:23" x14ac:dyDescent="0.2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2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2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2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2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">
      <c r="B24" s="10" t="s">
        <v>278</v>
      </c>
    </row>
    <row r="25" spans="1:23" x14ac:dyDescent="0.2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2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2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2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2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2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2">
      <c r="B31" s="10" t="s">
        <v>280</v>
      </c>
    </row>
    <row r="32" spans="1:23" x14ac:dyDescent="0.2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2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2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2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2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2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">
      <c r="B38" s="10" t="s">
        <v>97</v>
      </c>
    </row>
    <row r="39" spans="1:23" x14ac:dyDescent="0.2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2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2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2">
      <c r="B42" s="10" t="s">
        <v>282</v>
      </c>
    </row>
    <row r="43" spans="1:23" x14ac:dyDescent="0.2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2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2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2">
      <c r="B47" s="10" t="s">
        <v>283</v>
      </c>
    </row>
    <row r="48" spans="1:23" x14ac:dyDescent="0.2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2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2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2">
      <c r="B52" s="10" t="s">
        <v>90</v>
      </c>
    </row>
  </sheetData>
  <conditionalFormatting sqref="F2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conditionalFormatting sqref="J3:AAE3">
    <cfRule type="cellIs" dxfId="59" priority="5" operator="equal">
      <formula>"PPA ext."</formula>
    </cfRule>
    <cfRule type="cellIs" dxfId="58" priority="6" operator="equal">
      <formula>"Delay"</formula>
    </cfRule>
    <cfRule type="cellIs" dxfId="57" priority="7" operator="equal">
      <formula>"Fin Close"</formula>
    </cfRule>
    <cfRule type="cellIs" dxfId="56" priority="8" stopIfTrue="1" operator="equal">
      <formula>"Construction"</formula>
    </cfRule>
    <cfRule type="cellIs" dxfId="55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43E-C992-410C-9CDB-1C4C77803DCE}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3" zeroHeight="1" outlineLevelRow="1" x14ac:dyDescent="0.2"/>
  <cols>
    <col min="1" max="2" width="1.44140625" style="10" customWidth="1"/>
    <col min="3" max="3" width="1.44140625" style="19" customWidth="1"/>
    <col min="4" max="4" width="1.44140625" style="31" customWidth="1"/>
    <col min="5" max="5" width="108.88671875" style="24" customWidth="1"/>
    <col min="6" max="6" width="12.441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23" width="11.88671875" style="24" bestFit="1" customWidth="1"/>
    <col min="24" max="708" width="15.109375" style="24" hidden="1" customWidth="1"/>
    <col min="709" max="16384" width="15.109375" style="24" hidden="1"/>
  </cols>
  <sheetData>
    <row r="1" spans="1:707" s="15" customFormat="1" ht="31" x14ac:dyDescent="0.2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2">
      <c r="A2" s="18"/>
      <c r="B2" s="18"/>
      <c r="C2" s="27"/>
      <c r="D2" s="25"/>
      <c r="E2" s="9" t="s">
        <v>95</v>
      </c>
      <c r="F2" s="29">
        <f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2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2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2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2">
      <c r="A6" s="10"/>
      <c r="B6" s="10"/>
      <c r="C6" s="19"/>
      <c r="F6" s="10"/>
      <c r="G6" s="10"/>
      <c r="H6" s="10"/>
    </row>
    <row r="7" spans="1:707" x14ac:dyDescent="0.2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2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2">
      <c r="B9" s="10" t="s">
        <v>286</v>
      </c>
    </row>
    <row r="10" spans="1:707" hidden="1" outlineLevel="1" x14ac:dyDescent="0.2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hidden="1" outlineLevel="1" x14ac:dyDescent="0.2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1.4999999999999999E-2</v>
      </c>
      <c r="R11" s="91">
        <f xml:space="preserve"> InpS!R$19</f>
        <v>1.4999999999999999E-2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hidden="1" outlineLevel="1" x14ac:dyDescent="0.2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120.78499999999998</v>
      </c>
      <c r="R12" s="82">
        <f t="shared" si="1"/>
        <v>122.59677499999997</v>
      </c>
      <c r="S12" s="82">
        <f t="shared" si="1"/>
        <v>125.04871049999997</v>
      </c>
      <c r="T12" s="82">
        <f t="shared" si="1"/>
        <v>127.54968470999997</v>
      </c>
      <c r="U12" s="82">
        <f t="shared" si="1"/>
        <v>130.10067840419995</v>
      </c>
      <c r="V12" s="82">
        <f t="shared" si="1"/>
        <v>132.70269197228396</v>
      </c>
      <c r="W12" s="82">
        <f t="shared" si="1"/>
        <v>135.35674581172964</v>
      </c>
    </row>
    <row r="13" spans="1:707" hidden="1" outlineLevel="1" x14ac:dyDescent="0.2"/>
    <row r="14" spans="1:707" hidden="1" outlineLevel="1" x14ac:dyDescent="0.2">
      <c r="B14" s="10" t="s">
        <v>287</v>
      </c>
    </row>
    <row r="15" spans="1:707" hidden="1" outlineLevel="1" x14ac:dyDescent="0.2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hidden="1" outlineLevel="1" x14ac:dyDescent="0.2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1.4999999999999999E-2</v>
      </c>
      <c r="R16" s="91">
        <f xml:space="preserve"> InpS!R$19</f>
        <v>1.4999999999999999E-2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hidden="1" outlineLevel="1" x14ac:dyDescent="0.2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121.49549999999999</v>
      </c>
      <c r="R17" s="82">
        <f t="shared" si="2"/>
        <v>123.31793249999998</v>
      </c>
      <c r="S17" s="82">
        <f t="shared" si="2"/>
        <v>125.78429114999999</v>
      </c>
      <c r="T17" s="82">
        <f t="shared" si="2"/>
        <v>128.29997697299999</v>
      </c>
      <c r="U17" s="82">
        <f t="shared" si="2"/>
        <v>130.86597651245998</v>
      </c>
      <c r="V17" s="82">
        <f t="shared" si="2"/>
        <v>133.48329604270918</v>
      </c>
      <c r="W17" s="82">
        <f t="shared" si="2"/>
        <v>136.15296196356337</v>
      </c>
    </row>
    <row r="18" spans="1:23" hidden="1" outlineLevel="1" x14ac:dyDescent="0.2"/>
    <row r="19" spans="1:23" hidden="1" outlineLevel="1" x14ac:dyDescent="0.2">
      <c r="B19" s="10" t="s">
        <v>288</v>
      </c>
    </row>
    <row r="20" spans="1:23" hidden="1" outlineLevel="1" x14ac:dyDescent="0.2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hidden="1" outlineLevel="1" x14ac:dyDescent="0.2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1.4999999999999999E-2</v>
      </c>
      <c r="R21" s="91">
        <f xml:space="preserve"> InpS!R$19</f>
        <v>1.4999999999999999E-2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hidden="1" outlineLevel="1" x14ac:dyDescent="0.2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122.30749999999999</v>
      </c>
      <c r="R22" s="82">
        <f t="shared" si="3"/>
        <v>124.14211249999998</v>
      </c>
      <c r="S22" s="82">
        <f t="shared" si="3"/>
        <v>126.62495474999999</v>
      </c>
      <c r="T22" s="82">
        <f t="shared" si="3"/>
        <v>129.15745384499999</v>
      </c>
      <c r="U22" s="82">
        <f t="shared" si="3"/>
        <v>131.74060292190001</v>
      </c>
      <c r="V22" s="82">
        <f t="shared" si="3"/>
        <v>134.37541498033801</v>
      </c>
      <c r="W22" s="82">
        <f t="shared" si="3"/>
        <v>137.06292327994478</v>
      </c>
    </row>
    <row r="23" spans="1:23" hidden="1" outlineLevel="1" x14ac:dyDescent="0.2"/>
    <row r="24" spans="1:23" hidden="1" outlineLevel="1" x14ac:dyDescent="0.2">
      <c r="B24" s="10" t="s">
        <v>289</v>
      </c>
    </row>
    <row r="25" spans="1:23" hidden="1" outlineLevel="1" x14ac:dyDescent="0.2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hidden="1" outlineLevel="1" x14ac:dyDescent="0.2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1.4999999999999999E-2</v>
      </c>
      <c r="R26" s="91">
        <f xml:space="preserve"> InpS!R$19</f>
        <v>1.4999999999999999E-2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hidden="1" outlineLevel="1" x14ac:dyDescent="0.2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123.01799999999999</v>
      </c>
      <c r="R27" s="82">
        <f t="shared" si="4"/>
        <v>124.86326999999997</v>
      </c>
      <c r="S27" s="82">
        <f t="shared" si="4"/>
        <v>127.36053539999997</v>
      </c>
      <c r="T27" s="82">
        <f t="shared" si="4"/>
        <v>129.90774610799997</v>
      </c>
      <c r="U27" s="82">
        <f t="shared" si="4"/>
        <v>132.50590103015998</v>
      </c>
      <c r="V27" s="82">
        <f t="shared" si="4"/>
        <v>135.15601905076318</v>
      </c>
      <c r="W27" s="82">
        <f t="shared" si="4"/>
        <v>137.85913943177843</v>
      </c>
    </row>
    <row r="28" spans="1:23" hidden="1" outlineLevel="1" x14ac:dyDescent="0.2"/>
    <row r="29" spans="1:23" hidden="1" outlineLevel="1" x14ac:dyDescent="0.2">
      <c r="B29" s="10" t="s">
        <v>290</v>
      </c>
    </row>
    <row r="30" spans="1:23" hidden="1" outlineLevel="1" x14ac:dyDescent="0.2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hidden="1" outlineLevel="1" x14ac:dyDescent="0.2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1.4999999999999999E-2</v>
      </c>
      <c r="R31" s="91">
        <f xml:space="preserve"> InpS!R$19</f>
        <v>1.4999999999999999E-2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hidden="1" outlineLevel="1" x14ac:dyDescent="0.2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123.62699999999998</v>
      </c>
      <c r="R32" s="82">
        <f t="shared" si="5"/>
        <v>125.48140499999997</v>
      </c>
      <c r="S32" s="82">
        <f t="shared" si="5"/>
        <v>127.99103309999997</v>
      </c>
      <c r="T32" s="82">
        <f t="shared" si="5"/>
        <v>130.55085376199997</v>
      </c>
      <c r="U32" s="82">
        <f t="shared" si="5"/>
        <v>133.16187083723997</v>
      </c>
      <c r="V32" s="82">
        <f t="shared" si="5"/>
        <v>135.82510825398478</v>
      </c>
      <c r="W32" s="82">
        <f t="shared" si="5"/>
        <v>138.54161041906448</v>
      </c>
    </row>
    <row r="33" spans="1:23" hidden="1" outlineLevel="1" x14ac:dyDescent="0.2"/>
    <row r="34" spans="1:23" hidden="1" outlineLevel="1" x14ac:dyDescent="0.2">
      <c r="B34" s="10" t="s">
        <v>291</v>
      </c>
    </row>
    <row r="35" spans="1:23" hidden="1" outlineLevel="1" x14ac:dyDescent="0.2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hidden="1" outlineLevel="1" x14ac:dyDescent="0.2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1.4999999999999999E-2</v>
      </c>
      <c r="R36" s="91">
        <f xml:space="preserve"> InpS!R$19</f>
        <v>1.4999999999999999E-2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hidden="1" outlineLevel="1" x14ac:dyDescent="0.2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124.13449999999999</v>
      </c>
      <c r="R37" s="82">
        <f t="shared" si="6"/>
        <v>125.99651749999998</v>
      </c>
      <c r="S37" s="82">
        <f t="shared" si="6"/>
        <v>128.51644784999999</v>
      </c>
      <c r="T37" s="82">
        <f t="shared" si="6"/>
        <v>131.08677680700001</v>
      </c>
      <c r="U37" s="82">
        <f t="shared" si="6"/>
        <v>133.70851234314</v>
      </c>
      <c r="V37" s="82">
        <f t="shared" si="6"/>
        <v>136.38268259000282</v>
      </c>
      <c r="W37" s="82">
        <f t="shared" si="6"/>
        <v>139.11033624180288</v>
      </c>
    </row>
    <row r="38" spans="1:23" hidden="1" outlineLevel="1" x14ac:dyDescent="0.2"/>
    <row r="39" spans="1:23" hidden="1" outlineLevel="1" x14ac:dyDescent="0.2">
      <c r="B39" s="10" t="s">
        <v>292</v>
      </c>
    </row>
    <row r="40" spans="1:23" hidden="1" outlineLevel="1" x14ac:dyDescent="0.2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hidden="1" outlineLevel="1" x14ac:dyDescent="0.2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1.4999999999999999E-2</v>
      </c>
      <c r="R41" s="91">
        <f xml:space="preserve"> InpS!R$19</f>
        <v>1.4999999999999999E-2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hidden="1" outlineLevel="1" x14ac:dyDescent="0.2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126.16449999999999</v>
      </c>
      <c r="R42" s="82">
        <f t="shared" si="7"/>
        <v>128.05696749999998</v>
      </c>
      <c r="S42" s="82">
        <f t="shared" si="7"/>
        <v>130.61810684999998</v>
      </c>
      <c r="T42" s="82">
        <f t="shared" si="7"/>
        <v>133.23046898699997</v>
      </c>
      <c r="U42" s="82">
        <f t="shared" si="7"/>
        <v>135.89507836673997</v>
      </c>
      <c r="V42" s="82">
        <f t="shared" si="7"/>
        <v>138.61297993407476</v>
      </c>
      <c r="W42" s="82">
        <f t="shared" si="7"/>
        <v>141.38523953275626</v>
      </c>
    </row>
    <row r="43" spans="1:23" hidden="1" outlineLevel="1" x14ac:dyDescent="0.2"/>
    <row r="44" spans="1:23" hidden="1" outlineLevel="1" x14ac:dyDescent="0.2">
      <c r="B44" s="10" t="s">
        <v>293</v>
      </c>
    </row>
    <row r="45" spans="1:23" hidden="1" outlineLevel="1" x14ac:dyDescent="0.2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hidden="1" outlineLevel="1" x14ac:dyDescent="0.2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1.4999999999999999E-2</v>
      </c>
      <c r="R46" s="91">
        <f xml:space="preserve"> InpS!R$19</f>
        <v>1.4999999999999999E-2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hidden="1" outlineLevel="1" x14ac:dyDescent="0.2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126.67199999999998</v>
      </c>
      <c r="R47" s="82">
        <f t="shared" si="8"/>
        <v>128.57207999999997</v>
      </c>
      <c r="S47" s="82">
        <f t="shared" si="8"/>
        <v>131.14352159999999</v>
      </c>
      <c r="T47" s="82">
        <f t="shared" si="8"/>
        <v>133.766392032</v>
      </c>
      <c r="U47" s="82">
        <f t="shared" si="8"/>
        <v>136.44171987263999</v>
      </c>
      <c r="V47" s="82">
        <f t="shared" si="8"/>
        <v>139.17055427009279</v>
      </c>
      <c r="W47" s="82">
        <f t="shared" si="8"/>
        <v>141.95396535549466</v>
      </c>
    </row>
    <row r="48" spans="1:23" hidden="1" outlineLevel="1" x14ac:dyDescent="0.2"/>
    <row r="49" spans="1:23" hidden="1" outlineLevel="1" x14ac:dyDescent="0.2">
      <c r="B49" s="10" t="s">
        <v>294</v>
      </c>
    </row>
    <row r="50" spans="1:23" hidden="1" outlineLevel="1" x14ac:dyDescent="0.2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hidden="1" outlineLevel="1" x14ac:dyDescent="0.2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1.4999999999999999E-2</v>
      </c>
      <c r="R51" s="91">
        <f xml:space="preserve"> InpS!R$19</f>
        <v>1.4999999999999999E-2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hidden="1" outlineLevel="1" x14ac:dyDescent="0.2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127.17949999999999</v>
      </c>
      <c r="R52" s="82">
        <f t="shared" si="9"/>
        <v>129.08719249999999</v>
      </c>
      <c r="S52" s="82">
        <f t="shared" si="9"/>
        <v>131.66893635</v>
      </c>
      <c r="T52" s="82">
        <f t="shared" si="9"/>
        <v>134.302315077</v>
      </c>
      <c r="U52" s="82">
        <f t="shared" si="9"/>
        <v>136.98836137853999</v>
      </c>
      <c r="V52" s="82">
        <f t="shared" si="9"/>
        <v>139.7281286061108</v>
      </c>
      <c r="W52" s="82">
        <f t="shared" si="9"/>
        <v>142.52269117823303</v>
      </c>
    </row>
    <row r="53" spans="1:23" hidden="1" outlineLevel="1" x14ac:dyDescent="0.2"/>
    <row r="54" spans="1:23" hidden="1" outlineLevel="1" x14ac:dyDescent="0.2">
      <c r="B54" s="10" t="s">
        <v>295</v>
      </c>
    </row>
    <row r="55" spans="1:23" hidden="1" outlineLevel="1" x14ac:dyDescent="0.2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hidden="1" outlineLevel="1" x14ac:dyDescent="0.2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1.4999999999999999E-2</v>
      </c>
      <c r="R56" s="91">
        <f xml:space="preserve"> InpS!R$19</f>
        <v>1.4999999999999999E-2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hidden="1" outlineLevel="1" x14ac:dyDescent="0.2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126.67199999999998</v>
      </c>
      <c r="R57" s="82">
        <f t="shared" si="10"/>
        <v>128.57207999999997</v>
      </c>
      <c r="S57" s="82">
        <f t="shared" si="10"/>
        <v>131.14352159999999</v>
      </c>
      <c r="T57" s="82">
        <f t="shared" si="10"/>
        <v>133.766392032</v>
      </c>
      <c r="U57" s="82">
        <f t="shared" si="10"/>
        <v>136.44171987263999</v>
      </c>
      <c r="V57" s="82">
        <f t="shared" si="10"/>
        <v>139.17055427009279</v>
      </c>
      <c r="W57" s="82">
        <f t="shared" si="10"/>
        <v>141.95396535549466</v>
      </c>
    </row>
    <row r="58" spans="1:23" hidden="1" outlineLevel="1" x14ac:dyDescent="0.2"/>
    <row r="59" spans="1:23" hidden="1" outlineLevel="1" x14ac:dyDescent="0.2">
      <c r="B59" s="10" t="s">
        <v>296</v>
      </c>
    </row>
    <row r="60" spans="1:23" hidden="1" outlineLevel="1" x14ac:dyDescent="0.2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hidden="1" outlineLevel="1" x14ac:dyDescent="0.2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1.4999999999999999E-2</v>
      </c>
      <c r="R61" s="91">
        <f xml:space="preserve"> InpS!R$19</f>
        <v>1.4999999999999999E-2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hidden="1" outlineLevel="1" x14ac:dyDescent="0.2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127.88999999999999</v>
      </c>
      <c r="R62" s="82">
        <f t="shared" si="11"/>
        <v>129.80834999999996</v>
      </c>
      <c r="S62" s="82">
        <f t="shared" si="11"/>
        <v>132.40451699999997</v>
      </c>
      <c r="T62" s="82">
        <f t="shared" si="11"/>
        <v>135.05260733999998</v>
      </c>
      <c r="U62" s="82">
        <f t="shared" si="11"/>
        <v>137.75365948679999</v>
      </c>
      <c r="V62" s="82">
        <f t="shared" si="11"/>
        <v>140.508732676536</v>
      </c>
      <c r="W62" s="82">
        <f t="shared" si="11"/>
        <v>143.31890733006671</v>
      </c>
    </row>
    <row r="63" spans="1:23" hidden="1" outlineLevel="1" x14ac:dyDescent="0.2"/>
    <row r="64" spans="1:23" hidden="1" outlineLevel="1" x14ac:dyDescent="0.2">
      <c r="B64" s="10" t="s">
        <v>297</v>
      </c>
    </row>
    <row r="65" spans="1:23" hidden="1" outlineLevel="1" x14ac:dyDescent="0.2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hidden="1" outlineLevel="1" x14ac:dyDescent="0.2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1.4999999999999999E-2</v>
      </c>
      <c r="R66" s="91">
        <f xml:space="preserve"> InpS!R$19</f>
        <v>1.4999999999999999E-2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hidden="1" outlineLevel="1" x14ac:dyDescent="0.2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128.702</v>
      </c>
      <c r="R67" s="82">
        <f t="shared" si="12"/>
        <v>130.63252999999997</v>
      </c>
      <c r="S67" s="82">
        <f t="shared" si="12"/>
        <v>133.24518059999997</v>
      </c>
      <c r="T67" s="82">
        <f t="shared" si="12"/>
        <v>135.91008421199996</v>
      </c>
      <c r="U67" s="82">
        <f t="shared" si="12"/>
        <v>138.62828589623996</v>
      </c>
      <c r="V67" s="82">
        <f t="shared" si="12"/>
        <v>141.40085161416476</v>
      </c>
      <c r="W67" s="82">
        <f t="shared" si="12"/>
        <v>144.22886864644806</v>
      </c>
    </row>
    <row r="68" spans="1:23" x14ac:dyDescent="0.2"/>
    <row r="69" spans="1:23" collapsed="1" x14ac:dyDescent="0.2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2">
      <c r="B70" s="10" t="s">
        <v>299</v>
      </c>
    </row>
    <row r="71" spans="1:23" hidden="1" outlineLevel="1" x14ac:dyDescent="0.2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120.78499999999998</v>
      </c>
      <c r="R71" s="82">
        <f t="shared" si="13"/>
        <v>122.59677499999997</v>
      </c>
      <c r="S71" s="82">
        <f t="shared" si="13"/>
        <v>125.04871049999997</v>
      </c>
      <c r="T71" s="82">
        <f t="shared" si="13"/>
        <v>127.54968470999997</v>
      </c>
      <c r="U71" s="82">
        <f t="shared" si="13"/>
        <v>130.10067840419995</v>
      </c>
      <c r="V71" s="82">
        <f t="shared" si="13"/>
        <v>132.70269197228396</v>
      </c>
      <c r="W71" s="82">
        <f t="shared" si="13"/>
        <v>135.35674581172964</v>
      </c>
    </row>
    <row r="72" spans="1:23" hidden="1" outlineLevel="1" x14ac:dyDescent="0.2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121.49549999999999</v>
      </c>
      <c r="R72" s="82">
        <f t="shared" si="14"/>
        <v>123.31793249999998</v>
      </c>
      <c r="S72" s="82">
        <f t="shared" si="14"/>
        <v>125.78429114999999</v>
      </c>
      <c r="T72" s="82">
        <f t="shared" si="14"/>
        <v>128.29997697299999</v>
      </c>
      <c r="U72" s="82">
        <f t="shared" si="14"/>
        <v>130.86597651245998</v>
      </c>
      <c r="V72" s="82">
        <f t="shared" si="14"/>
        <v>133.48329604270918</v>
      </c>
      <c r="W72" s="82">
        <f t="shared" si="14"/>
        <v>136.15296196356337</v>
      </c>
    </row>
    <row r="73" spans="1:23" hidden="1" outlineLevel="1" x14ac:dyDescent="0.2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122.30749999999999</v>
      </c>
      <c r="R73" s="82">
        <f t="shared" si="15"/>
        <v>124.14211249999998</v>
      </c>
      <c r="S73" s="82">
        <f t="shared" si="15"/>
        <v>126.62495474999999</v>
      </c>
      <c r="T73" s="82">
        <f t="shared" si="15"/>
        <v>129.15745384499999</v>
      </c>
      <c r="U73" s="82">
        <f t="shared" si="15"/>
        <v>131.74060292190001</v>
      </c>
      <c r="V73" s="82">
        <f t="shared" si="15"/>
        <v>134.37541498033801</v>
      </c>
      <c r="W73" s="82">
        <f t="shared" si="15"/>
        <v>137.06292327994478</v>
      </c>
    </row>
    <row r="74" spans="1:23" hidden="1" outlineLevel="1" x14ac:dyDescent="0.2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123.01799999999999</v>
      </c>
      <c r="R74" s="82">
        <f t="shared" si="16"/>
        <v>124.86326999999997</v>
      </c>
      <c r="S74" s="82">
        <f t="shared" si="16"/>
        <v>127.36053539999997</v>
      </c>
      <c r="T74" s="82">
        <f t="shared" si="16"/>
        <v>129.90774610799997</v>
      </c>
      <c r="U74" s="82">
        <f t="shared" si="16"/>
        <v>132.50590103015998</v>
      </c>
      <c r="V74" s="82">
        <f t="shared" si="16"/>
        <v>135.15601905076318</v>
      </c>
      <c r="W74" s="82">
        <f t="shared" si="16"/>
        <v>137.85913943177843</v>
      </c>
    </row>
    <row r="75" spans="1:23" hidden="1" outlineLevel="1" x14ac:dyDescent="0.2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123.62699999999998</v>
      </c>
      <c r="R75" s="82">
        <f t="shared" si="17"/>
        <v>125.48140499999997</v>
      </c>
      <c r="S75" s="82">
        <f t="shared" si="17"/>
        <v>127.99103309999997</v>
      </c>
      <c r="T75" s="82">
        <f t="shared" si="17"/>
        <v>130.55085376199997</v>
      </c>
      <c r="U75" s="82">
        <f t="shared" si="17"/>
        <v>133.16187083723997</v>
      </c>
      <c r="V75" s="82">
        <f t="shared" si="17"/>
        <v>135.82510825398478</v>
      </c>
      <c r="W75" s="82">
        <f t="shared" si="17"/>
        <v>138.54161041906448</v>
      </c>
    </row>
    <row r="76" spans="1:23" hidden="1" outlineLevel="1" x14ac:dyDescent="0.2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124.13449999999999</v>
      </c>
      <c r="R76" s="82">
        <f t="shared" si="18"/>
        <v>125.99651749999998</v>
      </c>
      <c r="S76" s="82">
        <f t="shared" si="18"/>
        <v>128.51644784999999</v>
      </c>
      <c r="T76" s="82">
        <f t="shared" si="18"/>
        <v>131.08677680700001</v>
      </c>
      <c r="U76" s="82">
        <f t="shared" si="18"/>
        <v>133.70851234314</v>
      </c>
      <c r="V76" s="82">
        <f t="shared" si="18"/>
        <v>136.38268259000282</v>
      </c>
      <c r="W76" s="82">
        <f t="shared" si="18"/>
        <v>139.11033624180288</v>
      </c>
    </row>
    <row r="77" spans="1:23" hidden="1" outlineLevel="1" x14ac:dyDescent="0.2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126.16449999999999</v>
      </c>
      <c r="R77" s="82">
        <f t="shared" si="19"/>
        <v>128.05696749999998</v>
      </c>
      <c r="S77" s="82">
        <f t="shared" si="19"/>
        <v>130.61810684999998</v>
      </c>
      <c r="T77" s="82">
        <f t="shared" si="19"/>
        <v>133.23046898699997</v>
      </c>
      <c r="U77" s="82">
        <f t="shared" si="19"/>
        <v>135.89507836673997</v>
      </c>
      <c r="V77" s="82">
        <f t="shared" si="19"/>
        <v>138.61297993407476</v>
      </c>
      <c r="W77" s="82">
        <f t="shared" si="19"/>
        <v>141.38523953275626</v>
      </c>
    </row>
    <row r="78" spans="1:23" hidden="1" outlineLevel="1" x14ac:dyDescent="0.2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126.67199999999998</v>
      </c>
      <c r="R78" s="82">
        <f t="shared" si="20"/>
        <v>128.57207999999997</v>
      </c>
      <c r="S78" s="82">
        <f t="shared" si="20"/>
        <v>131.14352159999999</v>
      </c>
      <c r="T78" s="82">
        <f t="shared" si="20"/>
        <v>133.766392032</v>
      </c>
      <c r="U78" s="82">
        <f t="shared" si="20"/>
        <v>136.44171987263999</v>
      </c>
      <c r="V78" s="82">
        <f t="shared" si="20"/>
        <v>139.17055427009279</v>
      </c>
      <c r="W78" s="82">
        <f t="shared" si="20"/>
        <v>141.95396535549466</v>
      </c>
    </row>
    <row r="79" spans="1:23" hidden="1" outlineLevel="1" x14ac:dyDescent="0.2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127.17949999999999</v>
      </c>
      <c r="R79" s="82">
        <f t="shared" si="21"/>
        <v>129.08719249999999</v>
      </c>
      <c r="S79" s="82">
        <f t="shared" si="21"/>
        <v>131.66893635</v>
      </c>
      <c r="T79" s="82">
        <f t="shared" si="21"/>
        <v>134.302315077</v>
      </c>
      <c r="U79" s="82">
        <f t="shared" si="21"/>
        <v>136.98836137853999</v>
      </c>
      <c r="V79" s="82">
        <f t="shared" si="21"/>
        <v>139.7281286061108</v>
      </c>
      <c r="W79" s="82">
        <f t="shared" si="21"/>
        <v>142.52269117823303</v>
      </c>
    </row>
    <row r="80" spans="1:23" hidden="1" outlineLevel="1" x14ac:dyDescent="0.2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126.67199999999998</v>
      </c>
      <c r="R80" s="82">
        <f t="shared" si="22"/>
        <v>128.57207999999997</v>
      </c>
      <c r="S80" s="82">
        <f t="shared" si="22"/>
        <v>131.14352159999999</v>
      </c>
      <c r="T80" s="82">
        <f t="shared" si="22"/>
        <v>133.766392032</v>
      </c>
      <c r="U80" s="82">
        <f t="shared" si="22"/>
        <v>136.44171987263999</v>
      </c>
      <c r="V80" s="82">
        <f t="shared" si="22"/>
        <v>139.17055427009279</v>
      </c>
      <c r="W80" s="82">
        <f t="shared" si="22"/>
        <v>141.95396535549466</v>
      </c>
    </row>
    <row r="81" spans="1:23" hidden="1" outlineLevel="1" x14ac:dyDescent="0.2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127.88999999999999</v>
      </c>
      <c r="R81" s="82">
        <f t="shared" si="23"/>
        <v>129.80834999999996</v>
      </c>
      <c r="S81" s="82">
        <f t="shared" si="23"/>
        <v>132.40451699999997</v>
      </c>
      <c r="T81" s="82">
        <f t="shared" si="23"/>
        <v>135.05260733999998</v>
      </c>
      <c r="U81" s="82">
        <f t="shared" si="23"/>
        <v>137.75365948679999</v>
      </c>
      <c r="V81" s="82">
        <f t="shared" si="23"/>
        <v>140.508732676536</v>
      </c>
      <c r="W81" s="82">
        <f t="shared" si="23"/>
        <v>143.31890733006671</v>
      </c>
    </row>
    <row r="82" spans="1:23" hidden="1" outlineLevel="1" x14ac:dyDescent="0.2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128.702</v>
      </c>
      <c r="R82" s="82">
        <f t="shared" si="24"/>
        <v>130.63252999999997</v>
      </c>
      <c r="S82" s="82">
        <f t="shared" si="24"/>
        <v>133.24518059999997</v>
      </c>
      <c r="T82" s="82">
        <f t="shared" si="24"/>
        <v>135.91008421199996</v>
      </c>
      <c r="U82" s="82">
        <f t="shared" si="24"/>
        <v>138.62828589623996</v>
      </c>
      <c r="V82" s="82">
        <f t="shared" si="24"/>
        <v>141.40085161416476</v>
      </c>
      <c r="W82" s="82">
        <f t="shared" si="24"/>
        <v>144.22886864644806</v>
      </c>
    </row>
    <row r="83" spans="1:23" hidden="1" outlineLevel="1" x14ac:dyDescent="0.2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124.88729166666666</v>
      </c>
      <c r="R83" s="82">
        <f t="shared" si="25"/>
        <v>126.76060104166663</v>
      </c>
      <c r="S83" s="82">
        <f t="shared" si="25"/>
        <v>129.29581306249997</v>
      </c>
      <c r="T83" s="82">
        <f t="shared" si="25"/>
        <v>131.88172932374997</v>
      </c>
      <c r="U83" s="82">
        <f t="shared" si="25"/>
        <v>134.519363910225</v>
      </c>
      <c r="V83" s="82">
        <f t="shared" si="25"/>
        <v>137.20975118842946</v>
      </c>
      <c r="W83" s="82">
        <f t="shared" si="25"/>
        <v>139.95394621219808</v>
      </c>
    </row>
    <row r="84" spans="1:23" x14ac:dyDescent="0.2"/>
    <row r="85" spans="1:23" collapsed="1" x14ac:dyDescent="0.2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2">
      <c r="B86" s="10" t="s">
        <v>301</v>
      </c>
    </row>
    <row r="87" spans="1:23" s="131" customFormat="1" hidden="1" outlineLevel="1" x14ac:dyDescent="0.2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 x14ac:dyDescent="0.2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 x14ac:dyDescent="0.2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124.88729166666666</v>
      </c>
      <c r="R89" s="82">
        <f t="shared" si="26"/>
        <v>126.76060104166663</v>
      </c>
      <c r="S89" s="82">
        <f t="shared" si="26"/>
        <v>129.29581306249997</v>
      </c>
      <c r="T89" s="82">
        <f t="shared" si="26"/>
        <v>131.88172932374997</v>
      </c>
      <c r="U89" s="82">
        <f t="shared" si="26"/>
        <v>134.519363910225</v>
      </c>
      <c r="V89" s="82">
        <f t="shared" si="26"/>
        <v>137.20975118842946</v>
      </c>
      <c r="W89" s="82">
        <f t="shared" si="26"/>
        <v>139.95394621219808</v>
      </c>
    </row>
    <row r="90" spans="1:23" hidden="1" outlineLevel="1" x14ac:dyDescent="0.2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2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 x14ac:dyDescent="0.2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 x14ac:dyDescent="0.2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 x14ac:dyDescent="0.2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 x14ac:dyDescent="0.2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 x14ac:dyDescent="0.2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 x14ac:dyDescent="0.2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128.702</v>
      </c>
      <c r="R97" s="82">
        <f t="shared" si="27"/>
        <v>130.63252999999997</v>
      </c>
      <c r="S97" s="82">
        <f t="shared" si="27"/>
        <v>133.24518059999997</v>
      </c>
      <c r="T97" s="82">
        <f t="shared" si="27"/>
        <v>135.91008421199996</v>
      </c>
      <c r="U97" s="82">
        <f t="shared" si="27"/>
        <v>138.62828589623996</v>
      </c>
      <c r="V97" s="82">
        <f t="shared" si="27"/>
        <v>141.40085161416476</v>
      </c>
      <c r="W97" s="82">
        <f t="shared" si="27"/>
        <v>144.22886864644806</v>
      </c>
    </row>
    <row r="98" spans="1:23" s="154" customFormat="1" hidden="1" outlineLevel="1" x14ac:dyDescent="0.2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124.88729166666666</v>
      </c>
      <c r="R98" s="82">
        <f t="shared" si="28"/>
        <v>126.76060104166663</v>
      </c>
      <c r="S98" s="82">
        <f t="shared" si="28"/>
        <v>129.29581306249997</v>
      </c>
      <c r="T98" s="82">
        <f t="shared" si="28"/>
        <v>131.88172932374997</v>
      </c>
      <c r="U98" s="82">
        <f t="shared" si="28"/>
        <v>134.519363910225</v>
      </c>
      <c r="V98" s="82">
        <f t="shared" si="28"/>
        <v>137.20975118842946</v>
      </c>
      <c r="W98" s="82">
        <f t="shared" si="28"/>
        <v>139.95394621219808</v>
      </c>
    </row>
    <row r="99" spans="1:23" s="135" customFormat="1" hidden="1" outlineLevel="1" x14ac:dyDescent="0.2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 x14ac:dyDescent="0.2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 x14ac:dyDescent="0.2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 x14ac:dyDescent="0.2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 x14ac:dyDescent="0.2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 x14ac:dyDescent="0.2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 x14ac:dyDescent="0.2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 x14ac:dyDescent="0.2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128.702</v>
      </c>
      <c r="R106" s="82">
        <f t="shared" si="29"/>
        <v>130.63252999999997</v>
      </c>
      <c r="S106" s="82">
        <f t="shared" si="29"/>
        <v>133.24518059999997</v>
      </c>
      <c r="T106" s="82">
        <f t="shared" si="29"/>
        <v>135.91008421199996</v>
      </c>
      <c r="U106" s="82">
        <f t="shared" si="29"/>
        <v>138.62828589623996</v>
      </c>
      <c r="V106" s="82">
        <f t="shared" si="29"/>
        <v>141.40085161416476</v>
      </c>
      <c r="W106" s="82">
        <f t="shared" si="29"/>
        <v>144.22886864644806</v>
      </c>
    </row>
    <row r="107" spans="1:23" s="154" customFormat="1" hidden="1" outlineLevel="1" x14ac:dyDescent="0.2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124.88729166666666</v>
      </c>
      <c r="R107" s="82">
        <f t="shared" si="30"/>
        <v>126.76060104166663</v>
      </c>
      <c r="S107" s="82">
        <f t="shared" si="30"/>
        <v>129.29581306249997</v>
      </c>
      <c r="T107" s="82">
        <f t="shared" si="30"/>
        <v>131.88172932374997</v>
      </c>
      <c r="U107" s="82">
        <f t="shared" si="30"/>
        <v>134.519363910225</v>
      </c>
      <c r="V107" s="82">
        <f t="shared" si="30"/>
        <v>137.20975118842946</v>
      </c>
      <c r="W107" s="82">
        <f t="shared" si="30"/>
        <v>139.95394621219808</v>
      </c>
    </row>
    <row r="108" spans="1:23" s="135" customFormat="1" hidden="1" outlineLevel="1" x14ac:dyDescent="0.2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 x14ac:dyDescent="0.2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 x14ac:dyDescent="0.2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2"/>
    <row r="112" spans="1:23" x14ac:dyDescent="0.2">
      <c r="B112" s="10" t="s">
        <v>90</v>
      </c>
    </row>
    <row r="113" spans="8:23" x14ac:dyDescent="0.2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2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2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2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2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2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2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2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2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2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2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2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2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2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2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2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2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2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2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2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2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2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2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2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2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2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2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2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2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2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2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2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2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2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2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2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2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2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2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2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2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2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2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2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2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2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2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2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2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2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2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2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2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2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2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2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2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2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2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2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2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2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2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2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2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2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2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2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2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2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2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2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2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2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2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2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2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2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2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2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2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2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2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2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2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2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2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2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2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2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2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2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2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2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2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2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2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2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2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2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2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2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2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2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2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2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2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2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2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2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2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2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2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2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2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2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2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2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2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2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2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2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2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2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2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2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2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2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2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2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2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2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2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2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2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2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2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2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2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2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2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2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2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2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2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2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2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2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2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2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2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2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2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2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2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2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2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2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2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2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2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2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2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2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2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2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2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2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2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2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2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2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2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2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2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2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2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2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2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2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2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2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2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2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2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2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2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2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2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2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2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2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2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2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2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2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2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2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F2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conditionalFormatting sqref="J3:AAE3">
    <cfRule type="cellIs" dxfId="52" priority="5" operator="equal">
      <formula>"PPA ext."</formula>
    </cfRule>
    <cfRule type="cellIs" dxfId="51" priority="6" operator="equal">
      <formula>"Delay"</formula>
    </cfRule>
    <cfRule type="cellIs" dxfId="50" priority="7" operator="equal">
      <formula>"Fin Close"</formula>
    </cfRule>
    <cfRule type="cellIs" dxfId="49" priority="8" stopIfTrue="1" operator="equal">
      <formula>"Construction"</formula>
    </cfRule>
    <cfRule type="cellIs" dxfId="48" priority="9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F6DD-ECD5-4140-A90A-57C112CFFF6E}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638" activePane="bottomRight" state="frozen"/>
      <selection pane="topRight"/>
      <selection pane="bottomLeft"/>
      <selection pane="bottomRight" activeCell="F662" sqref="F662"/>
    </sheetView>
  </sheetViews>
  <sheetFormatPr defaultColWidth="0" defaultRowHeight="13" outlineLevelRow="4" x14ac:dyDescent="0.2"/>
  <cols>
    <col min="1" max="1" width="10.88671875" style="10" customWidth="1"/>
    <col min="2" max="2" width="1.88671875" style="10" customWidth="1"/>
    <col min="3" max="3" width="1.44140625" style="19" customWidth="1"/>
    <col min="4" max="4" width="1.44140625" style="65" customWidth="1"/>
    <col min="5" max="5" width="175" style="24" bestFit="1" customWidth="1"/>
    <col min="6" max="6" width="13.6640625" style="24" customWidth="1"/>
    <col min="7" max="7" width="13.109375" style="24" bestFit="1" customWidth="1"/>
    <col min="8" max="8" width="16.6640625" style="24" customWidth="1"/>
    <col min="9" max="9" width="3.44140625" style="24" customWidth="1"/>
    <col min="10" max="17" width="11.88671875" style="24" bestFit="1" customWidth="1"/>
    <col min="18" max="22" width="11.88671875" style="24" customWidth="1"/>
    <col min="23" max="23" width="11.886718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Calc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>
      <c r="F9" s="142"/>
    </row>
    <row r="10" spans="1:707" outlineLevel="1" x14ac:dyDescent="0.2">
      <c r="B10" s="10" t="s">
        <v>309</v>
      </c>
      <c r="F10" s="142"/>
    </row>
    <row r="11" spans="1:707" outlineLevel="2" x14ac:dyDescent="0.2">
      <c r="F11" s="142"/>
    </row>
    <row r="12" spans="1:707" outlineLevel="2" x14ac:dyDescent="0.2">
      <c r="B12" s="10" t="s">
        <v>310</v>
      </c>
      <c r="F12" s="142"/>
    </row>
    <row r="13" spans="1:707" outlineLevel="3" x14ac:dyDescent="0.2">
      <c r="F13" s="142"/>
    </row>
    <row r="14" spans="1:707" s="127" customFormat="1" outlineLevel="3" x14ac:dyDescent="0.2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257.96100000000001</v>
      </c>
      <c r="G14" s="127" t="str">
        <f xml:space="preserve"> InpS!G61</f>
        <v>£m</v>
      </c>
    </row>
    <row r="15" spans="1:707" s="127" customFormat="1" outlineLevel="3" x14ac:dyDescent="0.2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965.62800000000004</v>
      </c>
      <c r="G15" s="127" t="str">
        <f xml:space="preserve"> InpS!G62</f>
        <v>£m</v>
      </c>
    </row>
    <row r="16" spans="1:707" s="127" customFormat="1" outlineLevel="3" x14ac:dyDescent="0.2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1502.1220000000001</v>
      </c>
      <c r="G16" s="127" t="str">
        <f xml:space="preserve"> InpS!G63</f>
        <v>£m</v>
      </c>
    </row>
    <row r="17" spans="1:7" s="127" customFormat="1" outlineLevel="3" x14ac:dyDescent="0.2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94.081000000000003</v>
      </c>
      <c r="G17" s="127" t="str">
        <f xml:space="preserve"> InpS!G64</f>
        <v>£m</v>
      </c>
    </row>
    <row r="18" spans="1:7" s="127" customFormat="1" outlineLevel="3" x14ac:dyDescent="0.2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2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2">
      <c r="A20" s="125"/>
      <c r="B20" s="125"/>
      <c r="C20" s="126"/>
      <c r="D20" s="137"/>
      <c r="F20" s="141"/>
    </row>
    <row r="21" spans="1:7" s="127" customFormat="1" outlineLevel="3" x14ac:dyDescent="0.2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246.47300000000001</v>
      </c>
      <c r="G21" s="127" t="str">
        <f xml:space="preserve"> InpS!G68</f>
        <v>£m</v>
      </c>
    </row>
    <row r="22" spans="1:7" s="127" customFormat="1" outlineLevel="3" x14ac:dyDescent="0.2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922.62599999999998</v>
      </c>
      <c r="G22" s="127" t="str">
        <f xml:space="preserve"> InpS!G69</f>
        <v>£m</v>
      </c>
    </row>
    <row r="23" spans="1:7" s="127" customFormat="1" outlineLevel="3" x14ac:dyDescent="0.2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1435.229</v>
      </c>
      <c r="G23" s="127" t="str">
        <f xml:space="preserve"> InpS!G70</f>
        <v>£m</v>
      </c>
    </row>
    <row r="24" spans="1:7" s="127" customFormat="1" outlineLevel="3" x14ac:dyDescent="0.2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89.891000000000005</v>
      </c>
      <c r="G24" s="127" t="str">
        <f xml:space="preserve"> InpS!G71</f>
        <v>£m</v>
      </c>
    </row>
    <row r="25" spans="1:7" s="127" customFormat="1" outlineLevel="3" x14ac:dyDescent="0.2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2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2">
      <c r="A27" s="125"/>
      <c r="B27" s="125"/>
      <c r="C27" s="126"/>
      <c r="D27" s="137"/>
      <c r="F27" s="141"/>
    </row>
    <row r="28" spans="1:7" s="127" customFormat="1" outlineLevel="3" x14ac:dyDescent="0.2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37.295000000000002</v>
      </c>
      <c r="G28" s="127" t="str">
        <f xml:space="preserve"> InpS!G75</f>
        <v>£m</v>
      </c>
    </row>
    <row r="29" spans="1:7" s="127" customFormat="1" outlineLevel="3" x14ac:dyDescent="0.2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346.59</v>
      </c>
      <c r="G29" s="127" t="str">
        <f xml:space="preserve"> InpS!G76</f>
        <v>£m</v>
      </c>
    </row>
    <row r="30" spans="1:7" s="127" customFormat="1" outlineLevel="3" x14ac:dyDescent="0.2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1032.9570000000001</v>
      </c>
      <c r="G30" s="127" t="str">
        <f xml:space="preserve"> InpS!G77</f>
        <v>£m</v>
      </c>
    </row>
    <row r="31" spans="1:7" s="127" customFormat="1" outlineLevel="3" x14ac:dyDescent="0.2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100.101</v>
      </c>
      <c r="G31" s="127" t="str">
        <f xml:space="preserve"> InpS!G78</f>
        <v>£m</v>
      </c>
    </row>
    <row r="32" spans="1:7" s="127" customFormat="1" outlineLevel="3" x14ac:dyDescent="0.2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2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2">
      <c r="F34" s="142"/>
    </row>
    <row r="35" spans="1:7" outlineLevel="2" x14ac:dyDescent="0.2">
      <c r="B35" s="10" t="s">
        <v>311</v>
      </c>
      <c r="F35" s="142"/>
    </row>
    <row r="36" spans="1:7" outlineLevel="3" x14ac:dyDescent="0.2">
      <c r="F36" s="142"/>
    </row>
    <row r="37" spans="1:7" s="127" customFormat="1" outlineLevel="3" x14ac:dyDescent="0.2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2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3.2633136064532615</v>
      </c>
      <c r="G38" s="127" t="str">
        <f xml:space="preserve"> InpS!G85</f>
        <v>£m</v>
      </c>
    </row>
    <row r="39" spans="1:7" s="127" customFormat="1" outlineLevel="3" x14ac:dyDescent="0.2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0</v>
      </c>
      <c r="G39" s="127" t="str">
        <f xml:space="preserve"> InpS!G86</f>
        <v>£m</v>
      </c>
    </row>
    <row r="40" spans="1:7" s="127" customFormat="1" outlineLevel="3" x14ac:dyDescent="0.2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2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2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2">
      <c r="A43" s="125"/>
      <c r="B43" s="125"/>
      <c r="C43" s="126"/>
      <c r="D43" s="137"/>
      <c r="F43" s="141"/>
    </row>
    <row r="44" spans="1:7" s="127" customFormat="1" outlineLevel="3" x14ac:dyDescent="0.2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2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-7.6055820743138369</v>
      </c>
      <c r="G45" s="127" t="str">
        <f xml:space="preserve"> InpS!G92</f>
        <v>£m</v>
      </c>
    </row>
    <row r="46" spans="1:7" s="127" customFormat="1" outlineLevel="3" x14ac:dyDescent="0.2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17.717535026668429</v>
      </c>
      <c r="G46" s="127" t="str">
        <f xml:space="preserve"> InpS!G93</f>
        <v>£m</v>
      </c>
    </row>
    <row r="47" spans="1:7" s="127" customFormat="1" outlineLevel="3" x14ac:dyDescent="0.2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2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2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2">
      <c r="A50" s="125"/>
      <c r="B50" s="125"/>
      <c r="C50" s="126"/>
      <c r="D50" s="137"/>
      <c r="F50" s="141"/>
    </row>
    <row r="51" spans="1:7" s="127" customFormat="1" outlineLevel="3" x14ac:dyDescent="0.2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2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3.3139337736442072E-2</v>
      </c>
      <c r="G52" s="127" t="str">
        <f xml:space="preserve"> InpS!G99</f>
        <v>£m</v>
      </c>
    </row>
    <row r="53" spans="1:7" s="127" customFormat="1" outlineLevel="3" x14ac:dyDescent="0.2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-0.2316255312526628</v>
      </c>
      <c r="G53" s="127" t="str">
        <f xml:space="preserve"> InpS!G100</f>
        <v>£m</v>
      </c>
    </row>
    <row r="54" spans="1:7" s="127" customFormat="1" outlineLevel="3" x14ac:dyDescent="0.2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2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2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2">
      <c r="A57" s="125"/>
      <c r="B57" s="125"/>
      <c r="C57" s="126"/>
      <c r="D57" s="137"/>
      <c r="F57" s="141"/>
    </row>
    <row r="58" spans="1:7" s="127" customFormat="1" outlineLevel="3" x14ac:dyDescent="0.2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1.3869803263838074</v>
      </c>
      <c r="G58" s="127" t="str">
        <f xml:space="preserve"> InpS!G105</f>
        <v>£m</v>
      </c>
    </row>
    <row r="59" spans="1:7" s="127" customFormat="1" outlineLevel="3" x14ac:dyDescent="0.2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5.4758853470441471</v>
      </c>
      <c r="G59" s="127" t="str">
        <f xml:space="preserve"> InpS!G106</f>
        <v>£m</v>
      </c>
    </row>
    <row r="60" spans="1:7" s="127" customFormat="1" outlineLevel="3" x14ac:dyDescent="0.2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8.6164263789390638</v>
      </c>
      <c r="G60" s="127" t="str">
        <f xml:space="preserve"> InpS!G107</f>
        <v>£m</v>
      </c>
    </row>
    <row r="61" spans="1:7" s="127" customFormat="1" outlineLevel="3" x14ac:dyDescent="0.2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0.71563283573783565</v>
      </c>
      <c r="G61" s="127" t="str">
        <f xml:space="preserve"> InpS!G108</f>
        <v>£m</v>
      </c>
    </row>
    <row r="62" spans="1:7" s="127" customFormat="1" outlineLevel="3" x14ac:dyDescent="0.2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2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2">
      <c r="A64" s="125"/>
      <c r="B64" s="125"/>
      <c r="C64" s="126"/>
      <c r="D64" s="137"/>
      <c r="F64" s="141"/>
    </row>
    <row r="65" spans="1:7" s="127" customFormat="1" outlineLevel="3" x14ac:dyDescent="0.2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2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2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2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2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2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2">
      <c r="A71" s="125"/>
      <c r="B71" s="125"/>
      <c r="C71" s="126"/>
      <c r="D71" s="137"/>
      <c r="F71" s="141"/>
    </row>
    <row r="72" spans="1:7" s="127" customFormat="1" outlineLevel="3" x14ac:dyDescent="0.2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2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2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2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2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2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2">
      <c r="F78" s="142"/>
    </row>
    <row r="79" spans="1:7" outlineLevel="2" x14ac:dyDescent="0.2">
      <c r="B79" s="10" t="s">
        <v>312</v>
      </c>
      <c r="F79" s="142"/>
    </row>
    <row r="80" spans="1:7" outlineLevel="3" x14ac:dyDescent="0.2">
      <c r="F80" s="142"/>
    </row>
    <row r="81" spans="1:7" s="127" customFormat="1" outlineLevel="3" x14ac:dyDescent="0.2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2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2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2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2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2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2">
      <c r="A87" s="125"/>
      <c r="B87" s="125"/>
      <c r="C87" s="126"/>
      <c r="D87" s="137"/>
      <c r="F87" s="141"/>
    </row>
    <row r="88" spans="1:7" s="127" customFormat="1" outlineLevel="3" x14ac:dyDescent="0.2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xml:space="preserve"> InpS!F135</f>
        <v>0</v>
      </c>
      <c r="G88" s="127" t="str">
        <f xml:space="preserve"> InpS!G135</f>
        <v>£m</v>
      </c>
    </row>
    <row r="89" spans="1:7" s="127" customFormat="1" outlineLevel="3" x14ac:dyDescent="0.2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xml:space="preserve"> InpS!F136</f>
        <v>0</v>
      </c>
      <c r="G89" s="127" t="str">
        <f xml:space="preserve"> InpS!G136</f>
        <v>£m</v>
      </c>
    </row>
    <row r="90" spans="1:7" s="127" customFormat="1" outlineLevel="3" x14ac:dyDescent="0.2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xml:space="preserve"> InpS!F137</f>
        <v>0</v>
      </c>
      <c r="G90" s="127" t="str">
        <f xml:space="preserve"> InpS!G137</f>
        <v>£m</v>
      </c>
    </row>
    <row r="91" spans="1:7" s="127" customFormat="1" outlineLevel="3" x14ac:dyDescent="0.2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2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2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2">
      <c r="A94" s="125"/>
      <c r="B94" s="125"/>
      <c r="C94" s="126"/>
      <c r="D94" s="137"/>
      <c r="F94" s="141"/>
    </row>
    <row r="95" spans="1:7" s="127" customFormat="1" outlineLevel="3" x14ac:dyDescent="0.2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2.3973440969535695</v>
      </c>
      <c r="G95" s="127" t="str">
        <f xml:space="preserve"> InpS!G142</f>
        <v>£m</v>
      </c>
    </row>
    <row r="96" spans="1:7" s="127" customFormat="1" outlineLevel="3" x14ac:dyDescent="0.2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17.672907506458611</v>
      </c>
      <c r="G96" s="127" t="str">
        <f xml:space="preserve"> InpS!G143</f>
        <v>£m</v>
      </c>
    </row>
    <row r="97" spans="1:7" s="127" customFormat="1" outlineLevel="3" x14ac:dyDescent="0.2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37.558027446455192</v>
      </c>
      <c r="G97" s="127" t="str">
        <f xml:space="preserve"> InpS!G144</f>
        <v>£m</v>
      </c>
    </row>
    <row r="98" spans="1:7" s="127" customFormat="1" outlineLevel="3" x14ac:dyDescent="0.2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11.40792689744273</v>
      </c>
      <c r="G98" s="127" t="str">
        <f xml:space="preserve"> InpS!G145</f>
        <v>£m</v>
      </c>
    </row>
    <row r="99" spans="1:7" s="127" customFormat="1" outlineLevel="3" x14ac:dyDescent="0.2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2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2">
      <c r="A101" s="125"/>
      <c r="B101" s="125"/>
      <c r="C101" s="126"/>
      <c r="D101" s="137"/>
      <c r="F101" s="141"/>
    </row>
    <row r="102" spans="1:7" s="127" customFormat="1" outlineLevel="3" x14ac:dyDescent="0.2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-0.24343061759309298</v>
      </c>
      <c r="G102" s="127" t="str">
        <f xml:space="preserve"> InpS!G149</f>
        <v>£m</v>
      </c>
    </row>
    <row r="103" spans="1:7" s="127" customFormat="1" outlineLevel="3" x14ac:dyDescent="0.2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-0.93122996140584702</v>
      </c>
      <c r="G103" s="127" t="str">
        <f xml:space="preserve"> InpS!G150</f>
        <v>£m</v>
      </c>
    </row>
    <row r="104" spans="1:7" s="127" customFormat="1" outlineLevel="3" x14ac:dyDescent="0.2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-2.5835114289873538</v>
      </c>
      <c r="G104" s="127" t="str">
        <f xml:space="preserve"> InpS!G151</f>
        <v>£m</v>
      </c>
    </row>
    <row r="105" spans="1:7" s="127" customFormat="1" outlineLevel="3" x14ac:dyDescent="0.2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2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2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2">
      <c r="A108" s="125"/>
      <c r="B108" s="125"/>
      <c r="C108" s="126"/>
      <c r="D108" s="137"/>
      <c r="F108" s="141"/>
    </row>
    <row r="109" spans="1:7" s="127" customFormat="1" outlineLevel="3" x14ac:dyDescent="0.2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10.209560081322422</v>
      </c>
      <c r="G109" s="127" t="str">
        <f xml:space="preserve"> InpS!G156</f>
        <v>£m</v>
      </c>
    </row>
    <row r="110" spans="1:7" s="127" customFormat="1" outlineLevel="3" x14ac:dyDescent="0.2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38.414024359748623</v>
      </c>
      <c r="G110" s="127" t="str">
        <f xml:space="preserve"> InpS!G157</f>
        <v>£m</v>
      </c>
    </row>
    <row r="111" spans="1:7" s="127" customFormat="1" outlineLevel="3" x14ac:dyDescent="0.2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59.82593491047146</v>
      </c>
      <c r="G111" s="127" t="str">
        <f xml:space="preserve"> InpS!G158</f>
        <v>£m</v>
      </c>
    </row>
    <row r="112" spans="1:7" s="127" customFormat="1" outlineLevel="3" x14ac:dyDescent="0.2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3.867297543930249</v>
      </c>
      <c r="G112" s="127" t="str">
        <f xml:space="preserve"> InpS!G159</f>
        <v>£m</v>
      </c>
    </row>
    <row r="113" spans="1:7" s="127" customFormat="1" outlineLevel="3" x14ac:dyDescent="0.2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2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2">
      <c r="A115" s="125"/>
      <c r="B115" s="125"/>
      <c r="C115" s="126"/>
      <c r="D115" s="137"/>
      <c r="F115" s="141"/>
    </row>
    <row r="116" spans="1:7" s="127" customFormat="1" outlineLevel="3" x14ac:dyDescent="0.2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0.50549955589725082</v>
      </c>
      <c r="G116" s="127" t="str">
        <f xml:space="preserve"> InpS!G163</f>
        <v>£m</v>
      </c>
    </row>
    <row r="117" spans="1:7" s="127" customFormat="1" outlineLevel="3" x14ac:dyDescent="0.2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outlineLevel="3" x14ac:dyDescent="0.2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2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2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2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2">
      <c r="A122" s="125"/>
      <c r="B122" s="125"/>
      <c r="C122" s="126"/>
      <c r="D122" s="137"/>
      <c r="F122" s="141"/>
    </row>
    <row r="123" spans="1:7" s="127" customFormat="1" outlineLevel="3" x14ac:dyDescent="0.2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0</v>
      </c>
      <c r="G123" s="127" t="str">
        <f xml:space="preserve"> InpS!G170</f>
        <v>£m</v>
      </c>
    </row>
    <row r="124" spans="1:7" s="127" customFormat="1" outlineLevel="3" x14ac:dyDescent="0.2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2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0</v>
      </c>
      <c r="G125" s="127" t="str">
        <f xml:space="preserve"> InpS!G172</f>
        <v>£m</v>
      </c>
    </row>
    <row r="126" spans="1:7" s="127" customFormat="1" outlineLevel="3" x14ac:dyDescent="0.2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2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2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2">
      <c r="A129" s="125"/>
      <c r="B129" s="125"/>
      <c r="C129" s="126"/>
      <c r="D129" s="137"/>
      <c r="F129" s="141"/>
    </row>
    <row r="130" spans="1:7" s="127" customFormat="1" outlineLevel="3" x14ac:dyDescent="0.2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2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2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2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2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2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2">
      <c r="A136" s="125"/>
      <c r="B136" s="125"/>
      <c r="C136" s="126"/>
      <c r="D136" s="137"/>
      <c r="F136" s="141"/>
    </row>
    <row r="137" spans="1:7" s="127" customFormat="1" outlineLevel="3" x14ac:dyDescent="0.2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2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2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2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2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2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2">
      <c r="F143" s="142"/>
    </row>
    <row r="144" spans="1:7" outlineLevel="2" x14ac:dyDescent="0.2">
      <c r="B144" s="10" t="s">
        <v>313</v>
      </c>
      <c r="F144" s="142"/>
    </row>
    <row r="145" spans="1:7" outlineLevel="3" x14ac:dyDescent="0.2">
      <c r="F145" s="142"/>
    </row>
    <row r="146" spans="1:7" s="127" customFormat="1" outlineLevel="3" x14ac:dyDescent="0.2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0.64626332543176446</v>
      </c>
      <c r="G146" s="127" t="str">
        <f xml:space="preserve"> InpS!G193</f>
        <v>£m</v>
      </c>
    </row>
    <row r="147" spans="1:7" s="127" customFormat="1" outlineLevel="3" x14ac:dyDescent="0.2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10.766255739925503</v>
      </c>
      <c r="G147" s="127" t="str">
        <f xml:space="preserve"> InpS!G194</f>
        <v>£m</v>
      </c>
    </row>
    <row r="148" spans="1:7" s="127" customFormat="1" outlineLevel="3" x14ac:dyDescent="0.2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39.090884659668141</v>
      </c>
      <c r="G148" s="127" t="str">
        <f xml:space="preserve"> InpS!G195</f>
        <v>£m</v>
      </c>
    </row>
    <row r="149" spans="1:7" s="127" customFormat="1" outlineLevel="3" x14ac:dyDescent="0.2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2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2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2">
      <c r="A152" s="125"/>
      <c r="B152" s="125"/>
      <c r="C152" s="126"/>
      <c r="D152" s="137"/>
      <c r="F152" s="141"/>
    </row>
    <row r="153" spans="1:7" s="127" customFormat="1" outlineLevel="3" x14ac:dyDescent="0.2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2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0</v>
      </c>
      <c r="G154" s="127" t="str">
        <f xml:space="preserve"> InpS!G201</f>
        <v>£m</v>
      </c>
    </row>
    <row r="155" spans="1:7" s="127" customFormat="1" outlineLevel="3" x14ac:dyDescent="0.2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24.531749271926856</v>
      </c>
      <c r="G155" s="127" t="str">
        <f xml:space="preserve"> InpS!G202</f>
        <v>£m</v>
      </c>
    </row>
    <row r="156" spans="1:7" s="127" customFormat="1" outlineLevel="3" x14ac:dyDescent="0.2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2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2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2">
      <c r="A159" s="125"/>
      <c r="B159" s="125"/>
      <c r="C159" s="126"/>
      <c r="D159" s="137"/>
      <c r="F159" s="144"/>
    </row>
    <row r="160" spans="1:7" s="127" customFormat="1" outlineLevel="2" x14ac:dyDescent="0.2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2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2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2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257.96100000000001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2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246.47300000000001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2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37.295000000000002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2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2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2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2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1.3869803263838074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2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2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2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2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xml:space="preserve"> F$88</f>
        <v>0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2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2.3973440969535695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2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-0.24343061759309298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2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10.209560081322422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2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0.50549955589725082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2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0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2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2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2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0.64626332543176446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2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2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xml:space="preserve"> SUM( F163:F182 )</f>
        <v>556.63121676839569</v>
      </c>
      <c r="G183" s="158" t="s">
        <v>153</v>
      </c>
      <c r="I183" s="142"/>
      <c r="J183" s="142"/>
      <c r="L183" s="142"/>
    </row>
    <row r="184" spans="1:12" s="127" customFormat="1" outlineLevel="4" x14ac:dyDescent="0.2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2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2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965.62800000000004</v>
      </c>
      <c r="G186" s="24" t="str">
        <f xml:space="preserve"> G$15</f>
        <v>£m</v>
      </c>
    </row>
    <row r="187" spans="1:12" s="127" customFormat="1" outlineLevel="4" x14ac:dyDescent="0.2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922.62599999999998</v>
      </c>
      <c r="G187" s="24" t="str">
        <f xml:space="preserve"> G$22</f>
        <v>£m</v>
      </c>
    </row>
    <row r="188" spans="1:12" s="127" customFormat="1" outlineLevel="4" x14ac:dyDescent="0.2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346.59</v>
      </c>
      <c r="G188" s="24" t="str">
        <f xml:space="preserve"> G$29</f>
        <v>£m</v>
      </c>
    </row>
    <row r="189" spans="1:12" s="127" customFormat="1" outlineLevel="4" x14ac:dyDescent="0.2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3.2633136064532615</v>
      </c>
      <c r="G189" s="24" t="str">
        <f xml:space="preserve"> G$38</f>
        <v>£m</v>
      </c>
    </row>
    <row r="190" spans="1:12" s="127" customFormat="1" outlineLevel="4" x14ac:dyDescent="0.2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-7.6055820743138369</v>
      </c>
      <c r="G190" s="24" t="str">
        <f xml:space="preserve"> G$45</f>
        <v>£m</v>
      </c>
    </row>
    <row r="191" spans="1:12" s="127" customFormat="1" outlineLevel="4" x14ac:dyDescent="0.2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3.3139337736442072E-2</v>
      </c>
      <c r="G191" s="24" t="str">
        <f xml:space="preserve"> G$52</f>
        <v>£m</v>
      </c>
    </row>
    <row r="192" spans="1:12" s="127" customFormat="1" outlineLevel="4" x14ac:dyDescent="0.2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5.4758853470441471</v>
      </c>
      <c r="G192" s="24" t="str">
        <f xml:space="preserve"> G$59</f>
        <v>£m</v>
      </c>
    </row>
    <row r="193" spans="1:8" s="127" customFormat="1" outlineLevel="4" x14ac:dyDescent="0.2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2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2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2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xml:space="preserve"> F$89</f>
        <v>0</v>
      </c>
      <c r="G196" s="24" t="str">
        <f xml:space="preserve"> G$89</f>
        <v>£m</v>
      </c>
    </row>
    <row r="197" spans="1:8" s="127" customFormat="1" outlineLevel="4" x14ac:dyDescent="0.2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17.672907506458611</v>
      </c>
      <c r="G197" s="24" t="str">
        <f xml:space="preserve"> G$96</f>
        <v>£m</v>
      </c>
    </row>
    <row r="198" spans="1:8" s="127" customFormat="1" outlineLevel="4" x14ac:dyDescent="0.2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-0.93122996140584702</v>
      </c>
      <c r="G198" s="24" t="str">
        <f xml:space="preserve"> G$103</f>
        <v>£m</v>
      </c>
    </row>
    <row r="199" spans="1:8" s="127" customFormat="1" outlineLevel="4" x14ac:dyDescent="0.2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38.414024359748623</v>
      </c>
      <c r="G199" s="24" t="str">
        <f xml:space="preserve"> G$110</f>
        <v>£m</v>
      </c>
    </row>
    <row r="200" spans="1:8" s="127" customFormat="1" outlineLevel="4" x14ac:dyDescent="0.2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outlineLevel="4" x14ac:dyDescent="0.2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2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2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2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10.766255739925503</v>
      </c>
      <c r="G204" s="24" t="str">
        <f t="shared" si="2"/>
        <v>£m</v>
      </c>
    </row>
    <row r="205" spans="1:8" s="127" customFormat="1" outlineLevel="4" x14ac:dyDescent="0.2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0</v>
      </c>
      <c r="G205" s="24" t="str">
        <f t="shared" si="3"/>
        <v>£m</v>
      </c>
    </row>
    <row r="206" spans="1:8" s="127" customFormat="1" outlineLevel="4" x14ac:dyDescent="0.2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xml:space="preserve"> SUM( F186:F205 )</f>
        <v>2301.9327138616468</v>
      </c>
      <c r="G206" s="158" t="s">
        <v>153</v>
      </c>
    </row>
    <row r="207" spans="1:8" s="127" customFormat="1" outlineLevel="4" x14ac:dyDescent="0.2">
      <c r="A207" s="125"/>
      <c r="B207" s="125"/>
      <c r="C207" s="126"/>
      <c r="D207" s="137"/>
      <c r="F207" s="144"/>
    </row>
    <row r="208" spans="1:8" s="127" customFormat="1" outlineLevel="3" x14ac:dyDescent="0.2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2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1502.1220000000001</v>
      </c>
      <c r="G209" s="24" t="str">
        <f xml:space="preserve"> G$16</f>
        <v>£m</v>
      </c>
    </row>
    <row r="210" spans="1:7" s="127" customFormat="1" outlineLevel="4" x14ac:dyDescent="0.2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1435.229</v>
      </c>
      <c r="G210" s="24" t="str">
        <f xml:space="preserve"> G$23</f>
        <v>£m</v>
      </c>
    </row>
    <row r="211" spans="1:7" s="127" customFormat="1" outlineLevel="4" x14ac:dyDescent="0.2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1032.9570000000001</v>
      </c>
      <c r="G211" s="24" t="str">
        <f xml:space="preserve"> G$30</f>
        <v>£m</v>
      </c>
    </row>
    <row r="212" spans="1:7" s="127" customFormat="1" outlineLevel="4" x14ac:dyDescent="0.2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0</v>
      </c>
      <c r="G212" s="24" t="str">
        <f xml:space="preserve"> G$39</f>
        <v>£m</v>
      </c>
    </row>
    <row r="213" spans="1:7" s="127" customFormat="1" outlineLevel="4" x14ac:dyDescent="0.2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17.717535026668429</v>
      </c>
      <c r="G213" s="24" t="str">
        <f xml:space="preserve"> G$46</f>
        <v>£m</v>
      </c>
    </row>
    <row r="214" spans="1:7" s="127" customFormat="1" outlineLevel="4" x14ac:dyDescent="0.2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-0.2316255312526628</v>
      </c>
      <c r="G214" s="24" t="str">
        <f xml:space="preserve"> G$53</f>
        <v>£m</v>
      </c>
    </row>
    <row r="215" spans="1:7" s="127" customFormat="1" outlineLevel="4" x14ac:dyDescent="0.2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8.6164263789390638</v>
      </c>
      <c r="G215" s="24" t="str">
        <f xml:space="preserve"> G$60</f>
        <v>£m</v>
      </c>
    </row>
    <row r="216" spans="1:7" s="127" customFormat="1" outlineLevel="4" x14ac:dyDescent="0.2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2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2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2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xml:space="preserve"> F$90</f>
        <v>0</v>
      </c>
      <c r="G219" s="24" t="str">
        <f xml:space="preserve"> G$90</f>
        <v>£m</v>
      </c>
    </row>
    <row r="220" spans="1:7" s="127" customFormat="1" outlineLevel="4" x14ac:dyDescent="0.2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37.558027446455192</v>
      </c>
      <c r="G220" s="24" t="str">
        <f xml:space="preserve"> G$97</f>
        <v>£m</v>
      </c>
    </row>
    <row r="221" spans="1:7" s="127" customFormat="1" outlineLevel="4" x14ac:dyDescent="0.2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-2.5835114289873538</v>
      </c>
      <c r="G221" s="24" t="str">
        <f xml:space="preserve"> G$104</f>
        <v>£m</v>
      </c>
    </row>
    <row r="222" spans="1:7" s="127" customFormat="1" outlineLevel="4" x14ac:dyDescent="0.2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59.82593491047146</v>
      </c>
      <c r="G222" s="24" t="str">
        <f xml:space="preserve"> G$111</f>
        <v>£m</v>
      </c>
    </row>
    <row r="223" spans="1:7" s="127" customFormat="1" outlineLevel="4" x14ac:dyDescent="0.2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2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0</v>
      </c>
      <c r="G224" s="24" t="str">
        <f>G$125</f>
        <v>£m</v>
      </c>
    </row>
    <row r="225" spans="1:8" s="127" customFormat="1" outlineLevel="4" x14ac:dyDescent="0.2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2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2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39.090884659668141</v>
      </c>
      <c r="G227" s="24" t="str">
        <f t="shared" si="4"/>
        <v>£m</v>
      </c>
    </row>
    <row r="228" spans="1:8" s="127" customFormat="1" outlineLevel="4" x14ac:dyDescent="0.2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24.531749271926856</v>
      </c>
      <c r="G228" s="24" t="str">
        <f t="shared" si="5"/>
        <v>£m</v>
      </c>
    </row>
    <row r="229" spans="1:8" s="127" customFormat="1" outlineLevel="4" x14ac:dyDescent="0.2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xml:space="preserve"> SUM( F209:F228 )</f>
        <v>4154.8334207338894</v>
      </c>
      <c r="G229" s="158" t="s">
        <v>153</v>
      </c>
    </row>
    <row r="230" spans="1:8" s="127" customFormat="1" outlineLevel="4" x14ac:dyDescent="0.2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2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2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94.081000000000003</v>
      </c>
      <c r="G232" s="24" t="str">
        <f xml:space="preserve"> G$17</f>
        <v>£m</v>
      </c>
    </row>
    <row r="233" spans="1:8" s="127" customFormat="1" outlineLevel="4" x14ac:dyDescent="0.2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89.891000000000005</v>
      </c>
      <c r="G233" s="24" t="str">
        <f xml:space="preserve"> G$24</f>
        <v>£m</v>
      </c>
    </row>
    <row r="234" spans="1:8" s="127" customFormat="1" outlineLevel="4" x14ac:dyDescent="0.2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100.101</v>
      </c>
      <c r="G234" s="24" t="str">
        <f xml:space="preserve"> G$31</f>
        <v>£m</v>
      </c>
    </row>
    <row r="235" spans="1:8" s="127" customFormat="1" outlineLevel="4" x14ac:dyDescent="0.2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2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2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2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0.71563283573783565</v>
      </c>
      <c r="G238" s="24" t="str">
        <f xml:space="preserve"> G$61</f>
        <v>£m</v>
      </c>
    </row>
    <row r="239" spans="1:8" s="127" customFormat="1" outlineLevel="4" x14ac:dyDescent="0.2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2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2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2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2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11.40792689744273</v>
      </c>
      <c r="G243" s="24" t="str">
        <f xml:space="preserve"> G$98</f>
        <v>£m</v>
      </c>
    </row>
    <row r="244" spans="1:8" s="127" customFormat="1" outlineLevel="4" x14ac:dyDescent="0.2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2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3.867297543930249</v>
      </c>
      <c r="G245" s="24" t="str">
        <f xml:space="preserve"> G$112</f>
        <v>£m</v>
      </c>
    </row>
    <row r="246" spans="1:8" s="127" customFormat="1" outlineLevel="4" x14ac:dyDescent="0.2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2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2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2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2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2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2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300.0638572771108</v>
      </c>
      <c r="G252" s="158" t="s">
        <v>153</v>
      </c>
    </row>
    <row r="253" spans="1:8" s="127" customFormat="1" outlineLevel="4" x14ac:dyDescent="0.2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2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2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2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2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2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2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2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2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2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2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2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2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2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2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2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2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2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2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2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2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2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2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2">
      <c r="A276" s="125"/>
      <c r="B276" s="125"/>
      <c r="C276" s="126"/>
      <c r="D276" s="137"/>
      <c r="F276" s="141"/>
    </row>
    <row r="277" spans="1:10" s="127" customFormat="1" outlineLevel="3" x14ac:dyDescent="0.2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2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2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2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2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2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2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2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2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2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2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2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2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2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2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2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2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2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2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2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2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2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2">
      <c r="A299" s="125"/>
      <c r="B299" s="125"/>
      <c r="C299" s="126"/>
      <c r="D299" s="137"/>
      <c r="F299" s="141"/>
      <c r="H299" s="142"/>
    </row>
    <row r="300" spans="1:8" s="127" customFormat="1" outlineLevel="1" x14ac:dyDescent="0.2">
      <c r="A300" s="125"/>
      <c r="B300" s="125"/>
      <c r="C300" s="126"/>
      <c r="D300" s="137"/>
      <c r="F300" s="141"/>
      <c r="H300" s="142"/>
    </row>
    <row r="301" spans="1:8" s="127" customFormat="1" outlineLevel="1" x14ac:dyDescent="0.2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2">
      <c r="F302" s="142"/>
    </row>
    <row r="303" spans="1:8" outlineLevel="1" x14ac:dyDescent="0.2">
      <c r="B303" s="10" t="s">
        <v>327</v>
      </c>
      <c r="F303" s="142"/>
    </row>
    <row r="304" spans="1:8" outlineLevel="2" x14ac:dyDescent="0.2">
      <c r="F304" s="142"/>
    </row>
    <row r="305" spans="2:7" outlineLevel="2" x14ac:dyDescent="0.2">
      <c r="B305" s="10" t="s">
        <v>310</v>
      </c>
      <c r="F305" s="146"/>
    </row>
    <row r="306" spans="2:7" outlineLevel="3" x14ac:dyDescent="0.2">
      <c r="F306" s="146"/>
    </row>
    <row r="307" spans="2:7" outlineLevel="3" x14ac:dyDescent="0.2">
      <c r="E307" s="24" t="s">
        <v>328</v>
      </c>
      <c r="F307" s="146">
        <f xml:space="preserve"> IF(F14 = "n/a", 0, F14 * $F$301)</f>
        <v>304.55734567407643</v>
      </c>
      <c r="G307" s="24" t="s">
        <v>153</v>
      </c>
    </row>
    <row r="308" spans="2:7" outlineLevel="3" x14ac:dyDescent="0.2">
      <c r="E308" s="24" t="s">
        <v>329</v>
      </c>
      <c r="F308" s="146">
        <f t="shared" ref="F308:F312" si="30" xml:space="preserve"> IF(F15 = "n/a", 0, F15 * $F$301)</f>
        <v>1140.0525683671838</v>
      </c>
      <c r="G308" s="24" t="s">
        <v>153</v>
      </c>
    </row>
    <row r="309" spans="2:7" outlineLevel="3" x14ac:dyDescent="0.2">
      <c r="E309" s="24" t="s">
        <v>330</v>
      </c>
      <c r="F309" s="146">
        <f t="shared" si="30"/>
        <v>1773.4552478810172</v>
      </c>
      <c r="G309" s="24" t="s">
        <v>153</v>
      </c>
    </row>
    <row r="310" spans="2:7" outlineLevel="3" x14ac:dyDescent="0.2">
      <c r="E310" s="24" t="s">
        <v>331</v>
      </c>
      <c r="F310" s="146">
        <f t="shared" si="30"/>
        <v>111.07516112266111</v>
      </c>
      <c r="G310" s="24" t="s">
        <v>153</v>
      </c>
    </row>
    <row r="311" spans="2:7" outlineLevel="3" x14ac:dyDescent="0.2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2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2">
      <c r="F313" s="146"/>
    </row>
    <row r="314" spans="2:7" outlineLevel="3" x14ac:dyDescent="0.2">
      <c r="E314" s="24" t="s">
        <v>334</v>
      </c>
      <c r="F314" s="146">
        <f t="shared" ref="F314:F319" si="31" xml:space="preserve"> IF(F21 = "n/a", 0, F21 * $F$301)</f>
        <v>290.99423036942267</v>
      </c>
      <c r="G314" s="24" t="s">
        <v>153</v>
      </c>
    </row>
    <row r="315" spans="2:7" outlineLevel="3" x14ac:dyDescent="0.2">
      <c r="E315" s="24" t="s">
        <v>335</v>
      </c>
      <c r="F315" s="146">
        <f t="shared" si="31"/>
        <v>1089.2829753718215</v>
      </c>
      <c r="G315" s="24" t="s">
        <v>153</v>
      </c>
    </row>
    <row r="316" spans="2:7" outlineLevel="3" x14ac:dyDescent="0.2">
      <c r="E316" s="24" t="s">
        <v>336</v>
      </c>
      <c r="F316" s="146">
        <f t="shared" si="31"/>
        <v>1694.4791448104909</v>
      </c>
      <c r="G316" s="24" t="s">
        <v>153</v>
      </c>
    </row>
    <row r="317" spans="2:7" outlineLevel="3" x14ac:dyDescent="0.2">
      <c r="E317" s="24" t="s">
        <v>337</v>
      </c>
      <c r="F317" s="146">
        <f t="shared" si="31"/>
        <v>106.12830761234608</v>
      </c>
      <c r="G317" s="24" t="s">
        <v>153</v>
      </c>
    </row>
    <row r="318" spans="2:7" outlineLevel="3" x14ac:dyDescent="0.2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2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2">
      <c r="F320" s="146"/>
    </row>
    <row r="321" spans="1:7" outlineLevel="3" x14ac:dyDescent="0.2">
      <c r="E321" s="24" t="s">
        <v>340</v>
      </c>
      <c r="F321" s="146">
        <f t="shared" ref="F321:F326" si="32" xml:space="preserve"> IF(F28 = "n/a", 0, F28 * $F$301)</f>
        <v>44.031718774988008</v>
      </c>
      <c r="G321" s="24" t="s">
        <v>153</v>
      </c>
    </row>
    <row r="322" spans="1:7" outlineLevel="3" x14ac:dyDescent="0.2">
      <c r="E322" s="24" t="s">
        <v>341</v>
      </c>
      <c r="F322" s="146">
        <f t="shared" si="32"/>
        <v>409.19569406684786</v>
      </c>
      <c r="G322" s="24" t="s">
        <v>153</v>
      </c>
    </row>
    <row r="323" spans="1:7" outlineLevel="3" x14ac:dyDescent="0.2">
      <c r="E323" s="24" t="s">
        <v>342</v>
      </c>
      <c r="F323" s="146">
        <f t="shared" si="32"/>
        <v>1219.5434275547739</v>
      </c>
      <c r="G323" s="24" t="s">
        <v>153</v>
      </c>
    </row>
    <row r="324" spans="1:7" outlineLevel="3" x14ac:dyDescent="0.2">
      <c r="E324" s="24" t="s">
        <v>343</v>
      </c>
      <c r="F324" s="146">
        <f t="shared" si="32"/>
        <v>118.18257356468894</v>
      </c>
      <c r="G324" s="24" t="s">
        <v>153</v>
      </c>
    </row>
    <row r="325" spans="1:7" outlineLevel="3" x14ac:dyDescent="0.2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2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2">
      <c r="F327" s="146"/>
    </row>
    <row r="328" spans="1:7" outlineLevel="2" x14ac:dyDescent="0.2">
      <c r="B328" s="10" t="s">
        <v>311</v>
      </c>
      <c r="F328" s="146"/>
    </row>
    <row r="329" spans="1:7" outlineLevel="3" x14ac:dyDescent="0.2">
      <c r="F329" s="146"/>
    </row>
    <row r="330" spans="1:7" outlineLevel="3" x14ac:dyDescent="0.2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2">
      <c r="E331" s="24" t="s">
        <v>347</v>
      </c>
      <c r="F331" s="146">
        <f t="shared" ref="F331:F335" si="33" xml:space="preserve"> IF(F38 = "n/a", 0, F38 * $F$301)</f>
        <v>3.8527766991270114</v>
      </c>
      <c r="G331" s="24" t="s">
        <v>153</v>
      </c>
    </row>
    <row r="332" spans="1:7" outlineLevel="3" x14ac:dyDescent="0.2">
      <c r="E332" s="24" t="s">
        <v>348</v>
      </c>
      <c r="F332" s="146">
        <f t="shared" si="33"/>
        <v>0</v>
      </c>
      <c r="G332" s="24" t="s">
        <v>153</v>
      </c>
    </row>
    <row r="333" spans="1:7" outlineLevel="3" x14ac:dyDescent="0.2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2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2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2">
      <c r="F336" s="142"/>
    </row>
    <row r="337" spans="1:7" outlineLevel="3" x14ac:dyDescent="0.2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2">
      <c r="A338" s="132"/>
      <c r="E338" s="24" t="s">
        <v>353</v>
      </c>
      <c r="F338" s="146">
        <f t="shared" ref="F338:F342" si="34" xml:space="preserve"> IF(F45 = "n/a", 0, F45 * $F$301)</f>
        <v>-8.979403432531889</v>
      </c>
      <c r="G338" s="24" t="s">
        <v>153</v>
      </c>
    </row>
    <row r="339" spans="1:7" outlineLevel="3" x14ac:dyDescent="0.2">
      <c r="A339" s="132"/>
      <c r="E339" s="24" t="s">
        <v>354</v>
      </c>
      <c r="F339" s="146">
        <f t="shared" si="34"/>
        <v>20.917911775848339</v>
      </c>
      <c r="G339" s="24" t="s">
        <v>153</v>
      </c>
    </row>
    <row r="340" spans="1:7" outlineLevel="3" x14ac:dyDescent="0.2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2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2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2">
      <c r="A343" s="132"/>
      <c r="F343" s="146"/>
    </row>
    <row r="344" spans="1:7" outlineLevel="3" x14ac:dyDescent="0.2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2">
      <c r="A345" s="132"/>
      <c r="E345" s="24" t="s">
        <v>359</v>
      </c>
      <c r="F345" s="146">
        <f t="shared" si="35"/>
        <v>3.9125405539626353E-2</v>
      </c>
      <c r="G345" s="24" t="s">
        <v>153</v>
      </c>
    </row>
    <row r="346" spans="1:7" outlineLevel="3" x14ac:dyDescent="0.2">
      <c r="E346" s="24" t="s">
        <v>360</v>
      </c>
      <c r="F346" s="146">
        <f t="shared" si="35"/>
        <v>-0.27346481440473103</v>
      </c>
      <c r="G346" s="24" t="s">
        <v>153</v>
      </c>
    </row>
    <row r="347" spans="1:7" outlineLevel="3" x14ac:dyDescent="0.2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2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2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2">
      <c r="A350" s="132"/>
      <c r="F350" s="146"/>
    </row>
    <row r="351" spans="1:7" outlineLevel="3" x14ac:dyDescent="0.2">
      <c r="A351" s="132"/>
      <c r="E351" s="24" t="s">
        <v>364</v>
      </c>
      <c r="F351" s="146">
        <f t="shared" ref="F351:F356" si="36" xml:space="preserve"> IF(F58 = "n/a", 0, F58 * $F$301)</f>
        <v>1.6375151542505131</v>
      </c>
      <c r="G351" s="24" t="s">
        <v>153</v>
      </c>
    </row>
    <row r="352" spans="1:7" outlineLevel="3" x14ac:dyDescent="0.2">
      <c r="A352" s="132"/>
      <c r="E352" s="24" t="s">
        <v>365</v>
      </c>
      <c r="F352" s="146">
        <f t="shared" si="36"/>
        <v>6.4650125658969158</v>
      </c>
      <c r="G352" s="24" t="s">
        <v>153</v>
      </c>
    </row>
    <row r="353" spans="1:7" outlineLevel="3" x14ac:dyDescent="0.2">
      <c r="A353" s="132"/>
      <c r="E353" s="24" t="s">
        <v>366</v>
      </c>
      <c r="F353" s="146">
        <f t="shared" si="36"/>
        <v>10.172839875662504</v>
      </c>
      <c r="G353" s="24" t="s">
        <v>153</v>
      </c>
    </row>
    <row r="354" spans="1:7" outlineLevel="3" x14ac:dyDescent="0.2">
      <c r="A354" s="132"/>
      <c r="E354" s="24" t="s">
        <v>367</v>
      </c>
      <c r="F354" s="146">
        <f t="shared" si="36"/>
        <v>0.84489995359580539</v>
      </c>
      <c r="G354" s="24" t="s">
        <v>153</v>
      </c>
    </row>
    <row r="355" spans="1:7" outlineLevel="3" x14ac:dyDescent="0.2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2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2">
      <c r="F357" s="142"/>
    </row>
    <row r="358" spans="1:7" outlineLevel="3" x14ac:dyDescent="0.2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2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2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2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2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2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2">
      <c r="A364" s="132"/>
      <c r="F364" s="146"/>
    </row>
    <row r="365" spans="1:7" outlineLevel="3" x14ac:dyDescent="0.2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2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2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2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2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2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2">
      <c r="A371" s="132"/>
      <c r="F371" s="146"/>
    </row>
    <row r="372" spans="1:7" outlineLevel="2" x14ac:dyDescent="0.2">
      <c r="A372" s="132"/>
      <c r="B372" s="10" t="s">
        <v>312</v>
      </c>
      <c r="F372" s="146"/>
    </row>
    <row r="373" spans="1:7" outlineLevel="3" x14ac:dyDescent="0.2">
      <c r="A373" s="132"/>
      <c r="F373" s="146"/>
    </row>
    <row r="374" spans="1:7" outlineLevel="3" x14ac:dyDescent="0.2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2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2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2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2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2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2">
      <c r="A380" s="132"/>
      <c r="F380" s="146"/>
    </row>
    <row r="381" spans="1:7" outlineLevel="3" x14ac:dyDescent="0.2">
      <c r="A381" s="132"/>
      <c r="E381" s="24" t="s">
        <v>388</v>
      </c>
      <c r="F381" s="146">
        <f t="shared" ref="F381:F386" si="40" xml:space="preserve"> IF(F88 = "n/a", 0, F88 * $F$301)</f>
        <v>0</v>
      </c>
      <c r="G381" s="24" t="s">
        <v>153</v>
      </c>
    </row>
    <row r="382" spans="1:7" outlineLevel="3" x14ac:dyDescent="0.2">
      <c r="A382" s="132"/>
      <c r="E382" s="24" t="s">
        <v>389</v>
      </c>
      <c r="F382" s="146">
        <f t="shared" si="40"/>
        <v>0</v>
      </c>
      <c r="G382" s="24" t="s">
        <v>153</v>
      </c>
    </row>
    <row r="383" spans="1:7" outlineLevel="3" x14ac:dyDescent="0.2">
      <c r="A383" s="132"/>
      <c r="E383" s="24" t="s">
        <v>390</v>
      </c>
      <c r="F383" s="146">
        <f t="shared" si="40"/>
        <v>0</v>
      </c>
      <c r="G383" s="24" t="s">
        <v>153</v>
      </c>
    </row>
    <row r="384" spans="1:7" outlineLevel="3" x14ac:dyDescent="0.2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2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2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2">
      <c r="A387" s="132"/>
      <c r="F387" s="146"/>
    </row>
    <row r="388" spans="1:7" outlineLevel="3" x14ac:dyDescent="0.2">
      <c r="E388" s="24" t="s">
        <v>394</v>
      </c>
      <c r="F388" s="146">
        <f t="shared" ref="F388:F393" si="41" xml:space="preserve"> IF(F95 = "n/a", 0, F95 * $F$301)</f>
        <v>2.8303842628753761</v>
      </c>
      <c r="G388" s="24" t="s">
        <v>153</v>
      </c>
    </row>
    <row r="389" spans="1:7" outlineLevel="3" x14ac:dyDescent="0.2">
      <c r="A389" s="132"/>
      <c r="E389" s="24" t="s">
        <v>395</v>
      </c>
      <c r="F389" s="146">
        <f t="shared" si="41"/>
        <v>20.865223039569916</v>
      </c>
      <c r="G389" s="24" t="s">
        <v>153</v>
      </c>
    </row>
    <row r="390" spans="1:7" outlineLevel="3" x14ac:dyDescent="0.2">
      <c r="A390" s="132"/>
      <c r="E390" s="24" t="s">
        <v>396</v>
      </c>
      <c r="F390" s="146">
        <f t="shared" si="41"/>
        <v>44.342257736039571</v>
      </c>
      <c r="G390" s="24" t="s">
        <v>153</v>
      </c>
    </row>
    <row r="391" spans="1:7" outlineLevel="3" x14ac:dyDescent="0.2">
      <c r="A391" s="132"/>
      <c r="E391" s="24" t="s">
        <v>397</v>
      </c>
      <c r="F391" s="146">
        <f t="shared" si="41"/>
        <v>13.468578333659195</v>
      </c>
      <c r="G391" s="24" t="s">
        <v>153</v>
      </c>
    </row>
    <row r="392" spans="1:7" outlineLevel="3" x14ac:dyDescent="0.2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2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2">
      <c r="A394" s="132"/>
      <c r="F394" s="146"/>
    </row>
    <row r="395" spans="1:7" outlineLevel="3" x14ac:dyDescent="0.2">
      <c r="A395" s="132"/>
      <c r="E395" s="24" t="s">
        <v>400</v>
      </c>
      <c r="F395" s="146">
        <f t="shared" ref="F395:F400" si="42" xml:space="preserve"> IF(F102 = "n/a", 0, F102 * $F$301)</f>
        <v>-0.28740229240060911</v>
      </c>
      <c r="G395" s="24" t="s">
        <v>153</v>
      </c>
    </row>
    <row r="396" spans="1:7" outlineLevel="3" x14ac:dyDescent="0.2">
      <c r="A396" s="132"/>
      <c r="E396" s="24" t="s">
        <v>401</v>
      </c>
      <c r="F396" s="146">
        <f t="shared" si="42"/>
        <v>-1.0994410986852174</v>
      </c>
      <c r="G396" s="24" t="s">
        <v>153</v>
      </c>
    </row>
    <row r="397" spans="1:7" outlineLevel="3" x14ac:dyDescent="0.2">
      <c r="A397" s="132"/>
      <c r="E397" s="24" t="s">
        <v>402</v>
      </c>
      <c r="F397" s="146">
        <f t="shared" si="42"/>
        <v>-3.0501796137052835</v>
      </c>
      <c r="G397" s="24" t="s">
        <v>153</v>
      </c>
    </row>
    <row r="398" spans="1:7" outlineLevel="3" x14ac:dyDescent="0.2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2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2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2">
      <c r="A401" s="132"/>
      <c r="F401" s="146"/>
    </row>
    <row r="402" spans="1:7" outlineLevel="3" x14ac:dyDescent="0.2">
      <c r="A402" s="132"/>
      <c r="E402" s="24" t="s">
        <v>406</v>
      </c>
      <c r="F402" s="146">
        <f t="shared" ref="F402:F407" si="43" xml:space="preserve"> IF(F109 = "n/a", 0, F109 * $F$301)</f>
        <v>12.053746569704586</v>
      </c>
      <c r="G402" s="24" t="s">
        <v>153</v>
      </c>
    </row>
    <row r="403" spans="1:7" outlineLevel="3" x14ac:dyDescent="0.2">
      <c r="A403" s="132"/>
      <c r="E403" s="24" t="s">
        <v>407</v>
      </c>
      <c r="F403" s="146">
        <f t="shared" si="43"/>
        <v>45.352876193162352</v>
      </c>
      <c r="G403" s="24" t="s">
        <v>153</v>
      </c>
    </row>
    <row r="404" spans="1:7" outlineLevel="3" x14ac:dyDescent="0.2">
      <c r="A404" s="132"/>
      <c r="E404" s="24" t="s">
        <v>408</v>
      </c>
      <c r="F404" s="146">
        <f t="shared" si="43"/>
        <v>70.632490720702947</v>
      </c>
      <c r="G404" s="24" t="s">
        <v>153</v>
      </c>
    </row>
    <row r="405" spans="1:7" outlineLevel="3" x14ac:dyDescent="0.2">
      <c r="A405" s="132"/>
      <c r="E405" s="24" t="s">
        <v>409</v>
      </c>
      <c r="F405" s="146">
        <f t="shared" si="43"/>
        <v>4.5658602459723436</v>
      </c>
      <c r="G405" s="24" t="s">
        <v>153</v>
      </c>
    </row>
    <row r="406" spans="1:7" outlineLevel="3" x14ac:dyDescent="0.2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2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2">
      <c r="A408" s="132"/>
      <c r="F408" s="146"/>
    </row>
    <row r="409" spans="1:7" outlineLevel="3" x14ac:dyDescent="0.2">
      <c r="E409" s="24" t="s">
        <v>412</v>
      </c>
      <c r="F409" s="146">
        <f t="shared" ref="F409:F414" si="44" xml:space="preserve"> IF(F116 = "n/a", 0, F116 * $F$301)</f>
        <v>0.59680960681456163</v>
      </c>
      <c r="G409" s="24" t="s">
        <v>153</v>
      </c>
    </row>
    <row r="410" spans="1:7" outlineLevel="3" x14ac:dyDescent="0.2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outlineLevel="3" x14ac:dyDescent="0.2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2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2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2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2">
      <c r="A415" s="132"/>
      <c r="F415" s="146"/>
    </row>
    <row r="416" spans="1:7" outlineLevel="3" x14ac:dyDescent="0.2">
      <c r="A416" s="132"/>
      <c r="E416" s="24" t="s">
        <v>418</v>
      </c>
      <c r="F416" s="146">
        <f t="shared" ref="F416:F421" si="45" xml:space="preserve"> IF(F123 = "n/a", 0, F123 * $F$301)</f>
        <v>0</v>
      </c>
      <c r="G416" s="24" t="s">
        <v>153</v>
      </c>
    </row>
    <row r="417" spans="1:7" outlineLevel="3" x14ac:dyDescent="0.2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2">
      <c r="A418" s="132"/>
      <c r="E418" s="24" t="s">
        <v>420</v>
      </c>
      <c r="F418" s="146">
        <f t="shared" si="45"/>
        <v>0</v>
      </c>
      <c r="G418" s="24" t="s">
        <v>153</v>
      </c>
    </row>
    <row r="419" spans="1:7" outlineLevel="3" x14ac:dyDescent="0.2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2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2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2">
      <c r="A422" s="132"/>
      <c r="F422" s="146"/>
    </row>
    <row r="423" spans="1:7" outlineLevel="3" x14ac:dyDescent="0.2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2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2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2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2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2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2">
      <c r="A429" s="132"/>
      <c r="F429" s="146"/>
    </row>
    <row r="430" spans="1:7" outlineLevel="3" x14ac:dyDescent="0.2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2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2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2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2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2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2">
      <c r="A436" s="132"/>
      <c r="B436" s="132"/>
      <c r="C436" s="133"/>
      <c r="D436" s="134"/>
      <c r="F436" s="146"/>
    </row>
    <row r="437" spans="1:7" s="135" customFormat="1" outlineLevel="2" x14ac:dyDescent="0.2">
      <c r="A437" s="132"/>
      <c r="B437" s="132" t="s">
        <v>313</v>
      </c>
      <c r="C437" s="133"/>
      <c r="D437" s="134"/>
      <c r="F437" s="146"/>
    </row>
    <row r="438" spans="1:7" s="135" customFormat="1" outlineLevel="3" x14ac:dyDescent="0.2">
      <c r="A438" s="132"/>
      <c r="B438" s="132"/>
      <c r="C438" s="133"/>
      <c r="D438" s="134"/>
      <c r="F438" s="146"/>
    </row>
    <row r="439" spans="1:7" s="135" customFormat="1" outlineLevel="3" x14ac:dyDescent="0.2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0.76300000000000012</v>
      </c>
      <c r="G439" s="135" t="s">
        <v>153</v>
      </c>
    </row>
    <row r="440" spans="1:7" s="135" customFormat="1" outlineLevel="3" x14ac:dyDescent="0.2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12.711000000000004</v>
      </c>
      <c r="G440" s="135" t="s">
        <v>153</v>
      </c>
    </row>
    <row r="441" spans="1:7" s="135" customFormat="1" outlineLevel="3" x14ac:dyDescent="0.2">
      <c r="A441" s="132"/>
      <c r="B441" s="132"/>
      <c r="C441" s="133"/>
      <c r="D441" s="134"/>
      <c r="E441" s="135" t="s">
        <v>438</v>
      </c>
      <c r="F441" s="146">
        <f t="shared" si="48"/>
        <v>46.152000000000008</v>
      </c>
      <c r="G441" s="135" t="s">
        <v>153</v>
      </c>
    </row>
    <row r="442" spans="1:7" s="135" customFormat="1" outlineLevel="3" x14ac:dyDescent="0.2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2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2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2">
      <c r="A445" s="132"/>
      <c r="B445" s="132"/>
      <c r="C445" s="133"/>
      <c r="D445" s="134"/>
      <c r="F445" s="146"/>
    </row>
    <row r="446" spans="1:7" s="135" customFormat="1" outlineLevel="3" x14ac:dyDescent="0.2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2">
      <c r="A447" s="132"/>
      <c r="B447" s="132"/>
      <c r="C447" s="133"/>
      <c r="D447" s="134"/>
      <c r="E447" s="135" t="s">
        <v>443</v>
      </c>
      <c r="F447" s="146">
        <f t="shared" si="49"/>
        <v>0</v>
      </c>
      <c r="G447" s="135" t="s">
        <v>153</v>
      </c>
    </row>
    <row r="448" spans="1:7" s="135" customFormat="1" outlineLevel="3" x14ac:dyDescent="0.2">
      <c r="A448" s="132"/>
      <c r="B448" s="132"/>
      <c r="C448" s="133"/>
      <c r="D448" s="134"/>
      <c r="E448" s="135" t="s">
        <v>444</v>
      </c>
      <c r="F448" s="146">
        <f t="shared" si="49"/>
        <v>28.963000000000001</v>
      </c>
      <c r="G448" s="135" t="s">
        <v>153</v>
      </c>
    </row>
    <row r="449" spans="1:23" s="135" customFormat="1" outlineLevel="3" x14ac:dyDescent="0.2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2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2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2">
      <c r="A452" s="148"/>
      <c r="B452" s="114"/>
      <c r="C452" s="115"/>
      <c r="D452" s="116"/>
      <c r="F452" s="143"/>
    </row>
    <row r="453" spans="1:23" x14ac:dyDescent="0.2">
      <c r="F453" s="142"/>
    </row>
    <row r="454" spans="1:23" x14ac:dyDescent="0.2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2">
      <c r="F455" s="142"/>
    </row>
    <row r="456" spans="1:23" outlineLevel="1" x14ac:dyDescent="0.2">
      <c r="B456" s="10" t="s">
        <v>449</v>
      </c>
      <c r="F456" s="142"/>
    </row>
    <row r="457" spans="1:23" outlineLevel="2" x14ac:dyDescent="0.2">
      <c r="F457" s="142"/>
    </row>
    <row r="458" spans="1:23" outlineLevel="2" x14ac:dyDescent="0.2">
      <c r="D458" s="19" t="s">
        <v>315</v>
      </c>
      <c r="F458" s="142"/>
    </row>
    <row r="459" spans="1:23" outlineLevel="4" x14ac:dyDescent="0.2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304.55734567407643</v>
      </c>
      <c r="G459" s="24" t="str">
        <f xml:space="preserve"> G$307</f>
        <v>£m</v>
      </c>
    </row>
    <row r="460" spans="1:23" outlineLevel="4" x14ac:dyDescent="0.2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290.99423036942267</v>
      </c>
      <c r="G460" s="24" t="str">
        <f xml:space="preserve"> G$314</f>
        <v>£m</v>
      </c>
    </row>
    <row r="461" spans="1:23" outlineLevel="4" x14ac:dyDescent="0.2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2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2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2">
      <c r="E464" s="24" t="str">
        <f xml:space="preserve"> E$351</f>
        <v>PR14 BYR RPI-CPIH wedge RCV adjustment in 2022-23 FYA prices (WR)</v>
      </c>
      <c r="F464" s="142">
        <f xml:space="preserve"> F$351</f>
        <v>1.6375151542505131</v>
      </c>
      <c r="G464" s="24" t="str">
        <f xml:space="preserve"> G$351</f>
        <v>£m</v>
      </c>
    </row>
    <row r="465" spans="1:7" outlineLevel="4" x14ac:dyDescent="0.2">
      <c r="E465" s="24" t="str">
        <f xml:space="preserve"> E$402</f>
        <v>PR19 RPI-CPIH wedge RCV adjustment in 2022-23 FYA prices (WR)</v>
      </c>
      <c r="F465" s="142">
        <f xml:space="preserve"> F$402</f>
        <v>12.053746569704586</v>
      </c>
      <c r="G465" s="24" t="str">
        <f xml:space="preserve"> G$402</f>
        <v>£m</v>
      </c>
    </row>
    <row r="466" spans="1:7" outlineLevel="4" x14ac:dyDescent="0.2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2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2">
      <c r="A468" s="114"/>
      <c r="B468" s="114"/>
      <c r="C468" s="115"/>
      <c r="D468" s="116"/>
      <c r="E468" s="158" t="s">
        <v>450</v>
      </c>
      <c r="F468" s="159">
        <f xml:space="preserve"> SUM( F459:F467 )</f>
        <v>609.24283776745426</v>
      </c>
      <c r="G468" s="158" t="s">
        <v>153</v>
      </c>
    </row>
    <row r="469" spans="1:7" outlineLevel="3" x14ac:dyDescent="0.2">
      <c r="F469" s="142"/>
    </row>
    <row r="470" spans="1:7" outlineLevel="2" x14ac:dyDescent="0.2">
      <c r="D470" s="19" t="s">
        <v>317</v>
      </c>
      <c r="F470" s="142"/>
    </row>
    <row r="471" spans="1:7" outlineLevel="4" x14ac:dyDescent="0.2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1140.0525683671838</v>
      </c>
      <c r="G471" s="24" t="str">
        <f xml:space="preserve"> G$308</f>
        <v>£m</v>
      </c>
    </row>
    <row r="472" spans="1:7" outlineLevel="4" x14ac:dyDescent="0.2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1089.2829753718215</v>
      </c>
      <c r="G472" s="24" t="str">
        <f xml:space="preserve"> G$315</f>
        <v>£m</v>
      </c>
    </row>
    <row r="473" spans="1:7" outlineLevel="4" x14ac:dyDescent="0.2">
      <c r="E473" s="24" t="str">
        <f xml:space="preserve"> E$331</f>
        <v>PR14 BYR ODI RCV adjustment in 2022-23 FYA prices (WN)</v>
      </c>
      <c r="F473" s="142">
        <f xml:space="preserve"> F$331</f>
        <v>3.8527766991270114</v>
      </c>
      <c r="G473" s="24" t="str">
        <f xml:space="preserve"> G$331</f>
        <v>£m</v>
      </c>
    </row>
    <row r="474" spans="1:7" outlineLevel="4" x14ac:dyDescent="0.2">
      <c r="E474" s="24" t="str">
        <f xml:space="preserve"> E$338</f>
        <v>PR14 BYR Totex menu RCV adjustment in 2022-23 FYA prices (WN)</v>
      </c>
      <c r="F474" s="142">
        <f xml:space="preserve"> F$338</f>
        <v>-8.979403432531889</v>
      </c>
      <c r="G474" s="24" t="str">
        <f xml:space="preserve"> G$338</f>
        <v>£m</v>
      </c>
    </row>
    <row r="475" spans="1:7" outlineLevel="4" x14ac:dyDescent="0.2">
      <c r="E475" s="24" t="str">
        <f xml:space="preserve"> E$345</f>
        <v>PR14 BYR Land sales RCV adjustment in 2022-23 FYA prices (WN)</v>
      </c>
      <c r="F475" s="142">
        <f xml:space="preserve"> F$345</f>
        <v>3.9125405539626353E-2</v>
      </c>
      <c r="G475" s="24" t="str">
        <f xml:space="preserve"> G$345</f>
        <v>£m</v>
      </c>
    </row>
    <row r="476" spans="1:7" outlineLevel="4" x14ac:dyDescent="0.2">
      <c r="E476" s="24" t="str">
        <f xml:space="preserve"> E$352</f>
        <v>PR14 BYR RPI-CPIH wedge RCV adjustment in 2022-23 FYA prices (WN)</v>
      </c>
      <c r="F476" s="142">
        <f xml:space="preserve"> F$352</f>
        <v>6.4650125658969158</v>
      </c>
      <c r="G476" s="24" t="str">
        <f xml:space="preserve"> G$352</f>
        <v>£m</v>
      </c>
    </row>
    <row r="477" spans="1:7" outlineLevel="4" x14ac:dyDescent="0.2">
      <c r="E477" s="24" t="str">
        <f xml:space="preserve"> E$403</f>
        <v>PR19 RPI-CPIH wedge RCV adjustment in 2022-23 FYA prices (WN)</v>
      </c>
      <c r="F477" s="142">
        <f xml:space="preserve"> F$403</f>
        <v>45.352876193162352</v>
      </c>
      <c r="G477" s="24" t="str">
        <f xml:space="preserve"> G$403</f>
        <v>£m</v>
      </c>
    </row>
    <row r="478" spans="1:7" outlineLevel="4" x14ac:dyDescent="0.2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2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outlineLevel="4" x14ac:dyDescent="0.2">
      <c r="A480" s="114"/>
      <c r="B480" s="114"/>
      <c r="C480" s="115"/>
      <c r="D480" s="116"/>
      <c r="E480" s="158" t="s">
        <v>451</v>
      </c>
      <c r="F480" s="159">
        <f xml:space="preserve"> SUM( F471:F479 )</f>
        <v>2276.0659311701997</v>
      </c>
      <c r="G480" s="158" t="s">
        <v>153</v>
      </c>
    </row>
    <row r="481" spans="1:7" outlineLevel="3" x14ac:dyDescent="0.2">
      <c r="F481" s="142"/>
    </row>
    <row r="482" spans="1:7" outlineLevel="2" x14ac:dyDescent="0.2">
      <c r="D482" s="19" t="s">
        <v>319</v>
      </c>
      <c r="F482" s="142"/>
    </row>
    <row r="483" spans="1:7" outlineLevel="4" x14ac:dyDescent="0.2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1773.4552478810172</v>
      </c>
      <c r="G483" s="24" t="str">
        <f xml:space="preserve"> G$309</f>
        <v>£m</v>
      </c>
    </row>
    <row r="484" spans="1:7" outlineLevel="4" x14ac:dyDescent="0.2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1694.4791448104909</v>
      </c>
      <c r="G484" s="24" t="str">
        <f xml:space="preserve"> G$316</f>
        <v>£m</v>
      </c>
    </row>
    <row r="485" spans="1:7" outlineLevel="4" x14ac:dyDescent="0.2">
      <c r="E485" s="24" t="str">
        <f xml:space="preserve"> E$332</f>
        <v>PR14 BYR ODI RCV adjustment in 2022-23 FYA prices (WWN)</v>
      </c>
      <c r="F485" s="142">
        <f xml:space="preserve"> F$332</f>
        <v>0</v>
      </c>
      <c r="G485" s="24" t="str">
        <f xml:space="preserve"> G$332</f>
        <v>£m</v>
      </c>
    </row>
    <row r="486" spans="1:7" outlineLevel="4" x14ac:dyDescent="0.2">
      <c r="E486" s="24" t="str">
        <f xml:space="preserve"> E$339</f>
        <v>PR14 BYR Totex menu RCV adjustment in 2022-23 FYA prices (WWN)</v>
      </c>
      <c r="F486" s="142">
        <f xml:space="preserve"> F$339</f>
        <v>20.917911775848339</v>
      </c>
      <c r="G486" s="24" t="str">
        <f xml:space="preserve"> G$339</f>
        <v>£m</v>
      </c>
    </row>
    <row r="487" spans="1:7" outlineLevel="4" x14ac:dyDescent="0.2">
      <c r="E487" s="24" t="str">
        <f xml:space="preserve"> E$346</f>
        <v>PR14 BYR Land sales RCV adjustment in 2022-23 FYA prices (WWN)</v>
      </c>
      <c r="F487" s="142">
        <f xml:space="preserve"> F$346</f>
        <v>-0.27346481440473103</v>
      </c>
      <c r="G487" s="24" t="str">
        <f xml:space="preserve"> G$346</f>
        <v>£m</v>
      </c>
    </row>
    <row r="488" spans="1:7" outlineLevel="4" x14ac:dyDescent="0.2">
      <c r="E488" s="24" t="str">
        <f xml:space="preserve"> E$353</f>
        <v>PR14 BYR RPI-CPIH wedge RCV adjustment in 2022-23 FYA prices (WWN)</v>
      </c>
      <c r="F488" s="142">
        <f xml:space="preserve"> F$353</f>
        <v>10.172839875662504</v>
      </c>
      <c r="G488" s="24" t="str">
        <f xml:space="preserve"> G$353</f>
        <v>£m</v>
      </c>
    </row>
    <row r="489" spans="1:7" outlineLevel="4" x14ac:dyDescent="0.2">
      <c r="E489" s="24" t="str">
        <f xml:space="preserve"> E$404</f>
        <v>PR19 RPI-CPIH wedge RCV adjustment in 2022-23 FYA prices (WWN)</v>
      </c>
      <c r="F489" s="142">
        <f xml:space="preserve"> F$404</f>
        <v>70.632490720702947</v>
      </c>
      <c r="G489" s="24" t="str">
        <f xml:space="preserve"> G$404</f>
        <v>£m</v>
      </c>
    </row>
    <row r="490" spans="1:7" outlineLevel="4" x14ac:dyDescent="0.2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2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2">
      <c r="A492" s="114"/>
      <c r="B492" s="114"/>
      <c r="C492" s="115"/>
      <c r="D492" s="116"/>
      <c r="E492" s="158" t="s">
        <v>452</v>
      </c>
      <c r="F492" s="159">
        <f xml:space="preserve"> SUM( F483:F491 )</f>
        <v>3569.3841702493178</v>
      </c>
      <c r="G492" s="158" t="s">
        <v>153</v>
      </c>
    </row>
    <row r="493" spans="1:7" outlineLevel="3" x14ac:dyDescent="0.2">
      <c r="F493" s="142"/>
    </row>
    <row r="494" spans="1:7" outlineLevel="2" x14ac:dyDescent="0.2">
      <c r="D494" s="19" t="s">
        <v>321</v>
      </c>
      <c r="F494" s="142"/>
    </row>
    <row r="495" spans="1:7" outlineLevel="4" x14ac:dyDescent="0.2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111.07516112266111</v>
      </c>
      <c r="G495" s="24" t="str">
        <f xml:space="preserve"> G$310</f>
        <v>£m</v>
      </c>
    </row>
    <row r="496" spans="1:7" outlineLevel="4" x14ac:dyDescent="0.2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106.12830761234608</v>
      </c>
      <c r="G496" s="24" t="str">
        <f xml:space="preserve"> G$317</f>
        <v>£m</v>
      </c>
    </row>
    <row r="497" spans="1:7" outlineLevel="4" x14ac:dyDescent="0.2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2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2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2">
      <c r="E500" s="24" t="str">
        <f xml:space="preserve"> E$354</f>
        <v>PR14 BYR RPI-CPIH wedge RCV adjustment in 2022-23 FYA prices (BR)</v>
      </c>
      <c r="F500" s="142">
        <f xml:space="preserve"> F$354</f>
        <v>0.84489995359580539</v>
      </c>
      <c r="G500" s="24" t="str">
        <f xml:space="preserve"> G$354</f>
        <v>£m</v>
      </c>
    </row>
    <row r="501" spans="1:7" outlineLevel="4" x14ac:dyDescent="0.2">
      <c r="E501" s="24" t="str">
        <f xml:space="preserve"> E$405</f>
        <v>PR19 RPI-CPIH wedge RCV adjustment in 2022-23 FYA prices (BR)</v>
      </c>
      <c r="F501" s="142">
        <f xml:space="preserve"> F$405</f>
        <v>4.5658602459723436</v>
      </c>
      <c r="G501" s="24" t="str">
        <f xml:space="preserve"> G$405</f>
        <v>£m</v>
      </c>
    </row>
    <row r="502" spans="1:7" outlineLevel="4" x14ac:dyDescent="0.2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2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2">
      <c r="A504" s="114"/>
      <c r="B504" s="114"/>
      <c r="C504" s="115"/>
      <c r="D504" s="116"/>
      <c r="E504" s="158" t="s">
        <v>453</v>
      </c>
      <c r="F504" s="159">
        <f xml:space="preserve"> SUM( F495:F503 )</f>
        <v>222.61422893457535</v>
      </c>
      <c r="G504" s="158" t="s">
        <v>153</v>
      </c>
    </row>
    <row r="505" spans="1:7" outlineLevel="3" x14ac:dyDescent="0.2">
      <c r="F505" s="142"/>
    </row>
    <row r="506" spans="1:7" outlineLevel="2" x14ac:dyDescent="0.2">
      <c r="C506" s="19" t="s">
        <v>323</v>
      </c>
      <c r="F506" s="142"/>
    </row>
    <row r="507" spans="1:7" outlineLevel="3" x14ac:dyDescent="0.2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2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2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2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2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2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2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2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2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2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2">
      <c r="A517" s="114"/>
      <c r="B517" s="114"/>
      <c r="C517" s="115"/>
      <c r="D517" s="116"/>
      <c r="E517" s="160"/>
      <c r="F517" s="161"/>
      <c r="G517" s="160"/>
    </row>
    <row r="518" spans="1:7" outlineLevel="2" x14ac:dyDescent="0.2">
      <c r="C518" s="19" t="s">
        <v>325</v>
      </c>
      <c r="F518" s="142"/>
    </row>
    <row r="519" spans="1:7" outlineLevel="3" x14ac:dyDescent="0.2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2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2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2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2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2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2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2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2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2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2">
      <c r="F529" s="142"/>
    </row>
    <row r="530" spans="1:7" outlineLevel="1" x14ac:dyDescent="0.2">
      <c r="B530" s="10" t="s">
        <v>456</v>
      </c>
      <c r="F530" s="142"/>
    </row>
    <row r="531" spans="1:7" outlineLevel="2" x14ac:dyDescent="0.2">
      <c r="F531" s="142"/>
    </row>
    <row r="532" spans="1:7" outlineLevel="2" x14ac:dyDescent="0.2">
      <c r="D532" s="19" t="s">
        <v>315</v>
      </c>
      <c r="F532" s="142"/>
    </row>
    <row r="533" spans="1:7" outlineLevel="4" x14ac:dyDescent="0.2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44.031718774988008</v>
      </c>
      <c r="G533" s="24" t="str">
        <f xml:space="preserve"> G$321</f>
        <v>£m</v>
      </c>
    </row>
    <row r="534" spans="1:7" outlineLevel="4" x14ac:dyDescent="0.2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2">
      <c r="E535" s="24" t="str">
        <f xml:space="preserve"> E$381</f>
        <v>PR19 WINEP / NEP RCV adjustment in 2022-23 FYA prices (WR)</v>
      </c>
      <c r="F535" s="142">
        <f xml:space="preserve"> F$381</f>
        <v>0</v>
      </c>
      <c r="G535" s="24" t="str">
        <f xml:space="preserve"> G$381</f>
        <v>£m</v>
      </c>
    </row>
    <row r="536" spans="1:7" outlineLevel="4" x14ac:dyDescent="0.2">
      <c r="E536" s="24" t="str">
        <f xml:space="preserve"> E$388</f>
        <v>PR19 Costs reconciliation RCV adjustment in 2022-23 FYA prices (WR)</v>
      </c>
      <c r="F536" s="142">
        <f xml:space="preserve"> F$388</f>
        <v>2.8303842628753761</v>
      </c>
      <c r="G536" s="24" t="str">
        <f xml:space="preserve"> G$388</f>
        <v>£m</v>
      </c>
    </row>
    <row r="537" spans="1:7" outlineLevel="4" x14ac:dyDescent="0.2">
      <c r="E537" s="24" t="str">
        <f xml:space="preserve"> E$395</f>
        <v>PR19 Land sales RCV adjustment in 2022-23 FYA prices (WR)</v>
      </c>
      <c r="F537" s="142">
        <f xml:space="preserve"> F$395</f>
        <v>-0.28740229240060911</v>
      </c>
      <c r="G537" s="24" t="str">
        <f xml:space="preserve"> G$395</f>
        <v>£m</v>
      </c>
    </row>
    <row r="538" spans="1:7" outlineLevel="4" x14ac:dyDescent="0.2">
      <c r="E538" s="24" t="str">
        <f xml:space="preserve"> E$409</f>
        <v>PR19 Strategic regional water resources RCV adjustment in 2022-23 FYA prices (WR)</v>
      </c>
      <c r="F538" s="142">
        <f xml:space="preserve"> F$409</f>
        <v>0.59680960681456163</v>
      </c>
      <c r="G538" s="24" t="str">
        <f xml:space="preserve"> G$409</f>
        <v>£m</v>
      </c>
    </row>
    <row r="539" spans="1:7" outlineLevel="4" x14ac:dyDescent="0.2">
      <c r="E539" s="24" t="str">
        <f xml:space="preserve"> E$416</f>
        <v>PR19 Green recovery RCV adjustment in 2022-23 FYA prices (WR)</v>
      </c>
      <c r="F539" s="142">
        <f xml:space="preserve"> F$416</f>
        <v>0</v>
      </c>
      <c r="G539" s="24" t="str">
        <f xml:space="preserve"> G$416</f>
        <v>£m</v>
      </c>
    </row>
    <row r="540" spans="1:7" outlineLevel="4" x14ac:dyDescent="0.2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2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2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0.76300000000000012</v>
      </c>
      <c r="G542" s="24" t="str">
        <f t="shared" si="59"/>
        <v>£m</v>
      </c>
    </row>
    <row r="543" spans="1:7" outlineLevel="4" x14ac:dyDescent="0.2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2">
      <c r="A544" s="114"/>
      <c r="B544" s="114"/>
      <c r="C544" s="115"/>
      <c r="D544" s="116"/>
      <c r="E544" s="158" t="s">
        <v>457</v>
      </c>
      <c r="F544" s="159">
        <f xml:space="preserve"> SUM( F533:F543 )</f>
        <v>47.934510352277336</v>
      </c>
      <c r="G544" s="158" t="s">
        <v>153</v>
      </c>
    </row>
    <row r="545" spans="1:7" outlineLevel="3" x14ac:dyDescent="0.2">
      <c r="F545" s="142"/>
    </row>
    <row r="546" spans="1:7" outlineLevel="2" x14ac:dyDescent="0.2">
      <c r="D546" s="19" t="s">
        <v>317</v>
      </c>
      <c r="F546" s="142"/>
    </row>
    <row r="547" spans="1:7" outlineLevel="4" x14ac:dyDescent="0.2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409.19569406684786</v>
      </c>
      <c r="G547" s="24" t="str">
        <f xml:space="preserve"> G$322</f>
        <v>£m</v>
      </c>
    </row>
    <row r="548" spans="1:7" outlineLevel="4" x14ac:dyDescent="0.2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2">
      <c r="E549" s="24" t="str">
        <f xml:space="preserve"> E$382</f>
        <v>PR19 WINEP / NEP RCV adjustment in 2022-23 FYA prices (WN)</v>
      </c>
      <c r="F549" s="142">
        <f xml:space="preserve"> F$382</f>
        <v>0</v>
      </c>
      <c r="G549" s="24" t="str">
        <f xml:space="preserve"> G$382</f>
        <v>£m</v>
      </c>
    </row>
    <row r="550" spans="1:7" outlineLevel="4" x14ac:dyDescent="0.2">
      <c r="E550" s="24" t="str">
        <f xml:space="preserve"> E$389</f>
        <v>PR19 Costs reconciliation RCV adjustment in 2022-23 FYA prices (WN)</v>
      </c>
      <c r="F550" s="142">
        <f xml:space="preserve"> F$389</f>
        <v>20.865223039569916</v>
      </c>
      <c r="G550" s="24" t="str">
        <f xml:space="preserve"> G$389</f>
        <v>£m</v>
      </c>
    </row>
    <row r="551" spans="1:7" outlineLevel="4" x14ac:dyDescent="0.2">
      <c r="E551" s="24" t="str">
        <f xml:space="preserve"> E$396</f>
        <v>PR19 Land sales RCV adjustment in 2022-23 FYA prices (WN)</v>
      </c>
      <c r="F551" s="142">
        <f xml:space="preserve"> F$396</f>
        <v>-1.0994410986852174</v>
      </c>
      <c r="G551" s="24" t="str">
        <f xml:space="preserve"> G$396</f>
        <v>£m</v>
      </c>
    </row>
    <row r="552" spans="1:7" outlineLevel="4" x14ac:dyDescent="0.2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outlineLevel="4" x14ac:dyDescent="0.2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2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2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2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12.711000000000004</v>
      </c>
      <c r="G556" s="24" t="str">
        <f t="shared" si="61"/>
        <v>£m</v>
      </c>
    </row>
    <row r="557" spans="1:7" outlineLevel="4" x14ac:dyDescent="0.2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0</v>
      </c>
      <c r="G557" s="24" t="str">
        <f t="shared" si="62"/>
        <v>£m</v>
      </c>
    </row>
    <row r="558" spans="1:7" s="117" customFormat="1" outlineLevel="4" x14ac:dyDescent="0.2">
      <c r="A558" s="114"/>
      <c r="B558" s="114"/>
      <c r="C558" s="115"/>
      <c r="D558" s="116"/>
      <c r="E558" s="158" t="s">
        <v>458</v>
      </c>
      <c r="F558" s="159">
        <f xml:space="preserve"> SUM( F547:F557 )</f>
        <v>441.6724760077326</v>
      </c>
      <c r="G558" s="158" t="s">
        <v>153</v>
      </c>
    </row>
    <row r="559" spans="1:7" outlineLevel="3" x14ac:dyDescent="0.2">
      <c r="F559" s="142"/>
    </row>
    <row r="560" spans="1:7" outlineLevel="2" x14ac:dyDescent="0.2">
      <c r="D560" s="19" t="s">
        <v>319</v>
      </c>
      <c r="F560" s="142"/>
    </row>
    <row r="561" spans="1:7" outlineLevel="4" x14ac:dyDescent="0.2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1219.5434275547739</v>
      </c>
      <c r="G561" s="24" t="str">
        <f xml:space="preserve"> G$323</f>
        <v>£m</v>
      </c>
    </row>
    <row r="562" spans="1:7" outlineLevel="4" x14ac:dyDescent="0.2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2">
      <c r="E563" s="24" t="str">
        <f xml:space="preserve"> E$383</f>
        <v>PR19 WINEP / NEP RCV adjustment in 2022-23 FYA prices (WWN)</v>
      </c>
      <c r="F563" s="142">
        <f xml:space="preserve"> F$383</f>
        <v>0</v>
      </c>
      <c r="G563" s="24" t="str">
        <f xml:space="preserve"> G$383</f>
        <v>£m</v>
      </c>
    </row>
    <row r="564" spans="1:7" outlineLevel="4" x14ac:dyDescent="0.2">
      <c r="E564" s="24" t="str">
        <f xml:space="preserve"> E$390</f>
        <v>PR19 Costs reconciliation RCV adjustment in 2022-23 FYA prices (WWN)</v>
      </c>
      <c r="F564" s="142">
        <f xml:space="preserve"> F$390</f>
        <v>44.342257736039571</v>
      </c>
      <c r="G564" s="24" t="str">
        <f xml:space="preserve"> G$390</f>
        <v>£m</v>
      </c>
    </row>
    <row r="565" spans="1:7" outlineLevel="4" x14ac:dyDescent="0.2">
      <c r="E565" s="24" t="str">
        <f xml:space="preserve"> E$397</f>
        <v>PR19 Land sales RCV adjustment in 2022-23 FYA prices (WWN)</v>
      </c>
      <c r="F565" s="142">
        <f xml:space="preserve"> F$397</f>
        <v>-3.0501796137052835</v>
      </c>
      <c r="G565" s="24" t="str">
        <f xml:space="preserve"> G$397</f>
        <v>£m</v>
      </c>
    </row>
    <row r="566" spans="1:7" outlineLevel="4" x14ac:dyDescent="0.2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2">
      <c r="E567" s="24" t="str">
        <f xml:space="preserve"> E$418</f>
        <v>PR19 Green recovery RCV adjustment in 2022-23 FYA prices (WWN)</v>
      </c>
      <c r="F567" s="142">
        <f xml:space="preserve"> F$418</f>
        <v>0</v>
      </c>
      <c r="G567" s="24" t="str">
        <f xml:space="preserve"> G$418</f>
        <v>£m</v>
      </c>
    </row>
    <row r="568" spans="1:7" outlineLevel="4" x14ac:dyDescent="0.2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2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2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46.152000000000008</v>
      </c>
      <c r="G570" s="24" t="str">
        <f t="shared" si="63"/>
        <v>£m</v>
      </c>
    </row>
    <row r="571" spans="1:7" outlineLevel="4" x14ac:dyDescent="0.2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28.963000000000001</v>
      </c>
      <c r="G571" s="24" t="str">
        <f t="shared" si="64"/>
        <v>£m</v>
      </c>
    </row>
    <row r="572" spans="1:7" s="117" customFormat="1" outlineLevel="4" x14ac:dyDescent="0.2">
      <c r="A572" s="114"/>
      <c r="B572" s="114"/>
      <c r="C572" s="115"/>
      <c r="D572" s="116"/>
      <c r="E572" s="158" t="s">
        <v>459</v>
      </c>
      <c r="F572" s="159">
        <f xml:space="preserve"> SUM( F561:F571 )</f>
        <v>1335.9505056771081</v>
      </c>
      <c r="G572" s="158" t="s">
        <v>153</v>
      </c>
    </row>
    <row r="573" spans="1:7" outlineLevel="3" x14ac:dyDescent="0.2">
      <c r="F573" s="142"/>
    </row>
    <row r="574" spans="1:7" outlineLevel="2" x14ac:dyDescent="0.2">
      <c r="D574" s="19" t="s">
        <v>321</v>
      </c>
      <c r="F574" s="142"/>
    </row>
    <row r="575" spans="1:7" outlineLevel="4" x14ac:dyDescent="0.2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118.18257356468894</v>
      </c>
      <c r="G575" s="24" t="str">
        <f xml:space="preserve"> G$324</f>
        <v>£m</v>
      </c>
    </row>
    <row r="576" spans="1:7" outlineLevel="4" x14ac:dyDescent="0.2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2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2">
      <c r="E578" s="24" t="str">
        <f xml:space="preserve"> E$391</f>
        <v>PR19 Costs reconciliation RCV adjustment in 2022-23 FYA prices (BR)</v>
      </c>
      <c r="F578" s="142">
        <f xml:space="preserve"> F$391</f>
        <v>13.468578333659195</v>
      </c>
      <c r="G578" s="24" t="str">
        <f xml:space="preserve"> G$391</f>
        <v>£m</v>
      </c>
    </row>
    <row r="579" spans="1:8" outlineLevel="4" x14ac:dyDescent="0.2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2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2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2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2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2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2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2">
      <c r="A586" s="114"/>
      <c r="B586" s="114"/>
      <c r="C586" s="115"/>
      <c r="D586" s="116"/>
      <c r="E586" s="158" t="s">
        <v>460</v>
      </c>
      <c r="F586" s="159">
        <f xml:space="preserve"> SUM( F575:F585 )</f>
        <v>131.65115189834813</v>
      </c>
      <c r="G586" s="158" t="s">
        <v>153</v>
      </c>
      <c r="H586" s="24"/>
    </row>
    <row r="587" spans="1:8" outlineLevel="3" x14ac:dyDescent="0.2">
      <c r="F587" s="142"/>
    </row>
    <row r="588" spans="1:8" outlineLevel="2" x14ac:dyDescent="0.2">
      <c r="C588" s="19" t="s">
        <v>323</v>
      </c>
      <c r="F588" s="142"/>
      <c r="H588" s="276"/>
    </row>
    <row r="589" spans="1:8" outlineLevel="3" x14ac:dyDescent="0.2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2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2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2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2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2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2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2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2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2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2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2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2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2">
      <c r="C602" s="19" t="s">
        <v>325</v>
      </c>
      <c r="F602" s="142"/>
    </row>
    <row r="603" spans="1:8" outlineLevel="3" x14ac:dyDescent="0.2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2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2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2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2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2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2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2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2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2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2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2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2">
      <c r="F615" s="142"/>
    </row>
    <row r="616" spans="1:10" outlineLevel="1" x14ac:dyDescent="0.2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2">
      <c r="F617" s="142"/>
    </row>
    <row r="618" spans="1:10" outlineLevel="2" x14ac:dyDescent="0.2">
      <c r="D618" s="19" t="s">
        <v>315</v>
      </c>
      <c r="F618" s="142"/>
    </row>
    <row r="619" spans="1:10" outlineLevel="3" x14ac:dyDescent="0.2">
      <c r="E619" s="24" t="str">
        <f xml:space="preserve"> E$468</f>
        <v xml:space="preserve">Company - Pre 2020 RCV opening balance - real (2022-23 FYA) (WR) </v>
      </c>
      <c r="F619" s="142">
        <f xml:space="preserve"> F$468</f>
        <v>609.24283776745426</v>
      </c>
      <c r="G619" s="24" t="str">
        <f xml:space="preserve"> G$468</f>
        <v>£m</v>
      </c>
    </row>
    <row r="620" spans="1:10" outlineLevel="3" x14ac:dyDescent="0.2">
      <c r="E620" s="24" t="str">
        <f xml:space="preserve"> E$544</f>
        <v xml:space="preserve">Company - 2020-25 RCV opening balance - real (2022-23 FYA) (WR) </v>
      </c>
      <c r="F620" s="142">
        <f xml:space="preserve"> F$544</f>
        <v>47.934510352277336</v>
      </c>
      <c r="G620" s="24" t="str">
        <f xml:space="preserve"> G$544</f>
        <v>£m</v>
      </c>
    </row>
    <row r="621" spans="1:10" s="117" customFormat="1" outlineLevel="3" x14ac:dyDescent="0.2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xml:space="preserve"> SUM( F619:F620 )</f>
        <v>657.17734811973162</v>
      </c>
      <c r="G621" s="158" t="s">
        <v>153</v>
      </c>
      <c r="H621" s="24"/>
      <c r="I621" s="24"/>
      <c r="J621" s="24"/>
    </row>
    <row r="622" spans="1:10" outlineLevel="3" x14ac:dyDescent="0.2">
      <c r="F622" s="142"/>
    </row>
    <row r="623" spans="1:10" outlineLevel="2" x14ac:dyDescent="0.2">
      <c r="D623" s="19" t="s">
        <v>317</v>
      </c>
      <c r="F623" s="142"/>
    </row>
    <row r="624" spans="1:10" outlineLevel="3" x14ac:dyDescent="0.2">
      <c r="E624" s="24" t="str">
        <f xml:space="preserve"> E$480</f>
        <v xml:space="preserve">Company - Pre 2020 RCV opening balance - real (2022-23 FYA) (WN) </v>
      </c>
      <c r="F624" s="142">
        <f xml:space="preserve"> F$480</f>
        <v>2276.0659311701997</v>
      </c>
      <c r="G624" s="24" t="str">
        <f xml:space="preserve"> G$480</f>
        <v>£m</v>
      </c>
    </row>
    <row r="625" spans="1:10" outlineLevel="3" x14ac:dyDescent="0.2">
      <c r="E625" s="24" t="str">
        <f xml:space="preserve"> E$558</f>
        <v xml:space="preserve">Company - 2020-25 RCV opening balance - real (2022-23 FYA) (WN) </v>
      </c>
      <c r="F625" s="142">
        <f xml:space="preserve"> F$558</f>
        <v>441.6724760077326</v>
      </c>
      <c r="G625" s="24" t="str">
        <f xml:space="preserve"> G$558</f>
        <v>£m</v>
      </c>
    </row>
    <row r="626" spans="1:10" s="117" customFormat="1" outlineLevel="3" x14ac:dyDescent="0.2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xml:space="preserve"> SUM( F624:F625 )</f>
        <v>2717.7384071779325</v>
      </c>
      <c r="G626" s="158" t="s">
        <v>153</v>
      </c>
      <c r="H626" s="24"/>
      <c r="I626" s="24"/>
      <c r="J626" s="24"/>
    </row>
    <row r="627" spans="1:10" outlineLevel="3" x14ac:dyDescent="0.2">
      <c r="F627" s="142"/>
    </row>
    <row r="628" spans="1:10" outlineLevel="2" x14ac:dyDescent="0.2">
      <c r="D628" s="19" t="s">
        <v>319</v>
      </c>
      <c r="F628" s="142"/>
    </row>
    <row r="629" spans="1:10" outlineLevel="3" x14ac:dyDescent="0.2">
      <c r="E629" s="24" t="str">
        <f xml:space="preserve"> E$492</f>
        <v xml:space="preserve">Company - Pre 2020 RCV opening balance - real (2022-23 FYA) (WWN) </v>
      </c>
      <c r="F629" s="142">
        <f xml:space="preserve"> F$492</f>
        <v>3569.3841702493178</v>
      </c>
      <c r="G629" s="24" t="str">
        <f xml:space="preserve"> G$492</f>
        <v>£m</v>
      </c>
    </row>
    <row r="630" spans="1:10" outlineLevel="3" x14ac:dyDescent="0.2">
      <c r="E630" s="24" t="str">
        <f xml:space="preserve"> E$572</f>
        <v xml:space="preserve">Company - 2020-25 RCV opening balance - real (2022-23 FYA) (WWN) </v>
      </c>
      <c r="F630" s="142">
        <f xml:space="preserve"> F$572</f>
        <v>1335.9505056771081</v>
      </c>
      <c r="G630" s="24" t="str">
        <f xml:space="preserve"> G$572</f>
        <v>£m</v>
      </c>
    </row>
    <row r="631" spans="1:10" s="117" customFormat="1" outlineLevel="3" x14ac:dyDescent="0.2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xml:space="preserve"> SUM( F629:F630 )</f>
        <v>4905.3346759264259</v>
      </c>
      <c r="G631" s="158" t="s">
        <v>153</v>
      </c>
      <c r="H631" s="24"/>
      <c r="I631" s="24"/>
      <c r="J631" s="24"/>
    </row>
    <row r="632" spans="1:10" outlineLevel="3" x14ac:dyDescent="0.2">
      <c r="F632" s="142"/>
    </row>
    <row r="633" spans="1:10" outlineLevel="2" x14ac:dyDescent="0.2">
      <c r="D633" s="19" t="s">
        <v>321</v>
      </c>
      <c r="F633" s="142"/>
    </row>
    <row r="634" spans="1:10" outlineLevel="3" x14ac:dyDescent="0.2">
      <c r="E634" s="24" t="str">
        <f xml:space="preserve"> E$504</f>
        <v xml:space="preserve">Company - Pre 2020 RCV opening balance - real (2022-23 FYA) (BR) </v>
      </c>
      <c r="F634" s="142">
        <f xml:space="preserve"> F$504</f>
        <v>222.61422893457535</v>
      </c>
      <c r="G634" s="24" t="str">
        <f xml:space="preserve"> G$504</f>
        <v>£m</v>
      </c>
    </row>
    <row r="635" spans="1:10" outlineLevel="3" x14ac:dyDescent="0.2">
      <c r="E635" s="24" t="str">
        <f xml:space="preserve"> E$586</f>
        <v xml:space="preserve">Company - 2020-25 RCV opening balance - real (2022-23 FYA) (BR) </v>
      </c>
      <c r="F635" s="142">
        <f xml:space="preserve"> F$586</f>
        <v>131.65115189834813</v>
      </c>
      <c r="G635" s="24" t="str">
        <f xml:space="preserve"> G$586</f>
        <v>£m</v>
      </c>
    </row>
    <row r="636" spans="1:10" s="117" customFormat="1" outlineLevel="3" x14ac:dyDescent="0.2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354.26538083292348</v>
      </c>
      <c r="G636" s="158" t="s">
        <v>153</v>
      </c>
      <c r="H636" s="24"/>
      <c r="I636" s="24"/>
      <c r="J636" s="24"/>
    </row>
    <row r="637" spans="1:10" outlineLevel="3" x14ac:dyDescent="0.2">
      <c r="F637" s="142"/>
    </row>
    <row r="638" spans="1:10" outlineLevel="2" x14ac:dyDescent="0.2">
      <c r="D638" s="19" t="s">
        <v>323</v>
      </c>
      <c r="F638" s="142"/>
    </row>
    <row r="639" spans="1:10" outlineLevel="3" x14ac:dyDescent="0.2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2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2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2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2">
      <c r="D643" s="19" t="s">
        <v>325</v>
      </c>
      <c r="F643" s="142"/>
    </row>
    <row r="644" spans="1:23" outlineLevel="3" x14ac:dyDescent="0.2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2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2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2">
      <c r="F647" s="142"/>
    </row>
    <row r="648" spans="1:23" x14ac:dyDescent="0.2">
      <c r="F648" s="142"/>
    </row>
    <row r="649" spans="1:23" x14ac:dyDescent="0.2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2">
      <c r="F650" s="142"/>
    </row>
    <row r="651" spans="1:23" outlineLevel="1" x14ac:dyDescent="0.2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2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si="82"/>
        <v>556.63121676839569</v>
      </c>
      <c r="G652" s="24" t="str">
        <f t="shared" si="82"/>
        <v>£m</v>
      </c>
    </row>
    <row r="653" spans="1:23" outlineLevel="2" x14ac:dyDescent="0.2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si="83"/>
        <v>2301.9327138616468</v>
      </c>
      <c r="G653" s="24" t="str">
        <f t="shared" si="83"/>
        <v>£m</v>
      </c>
    </row>
    <row r="654" spans="1:23" outlineLevel="2" x14ac:dyDescent="0.2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si="84"/>
        <v>4154.8334207338894</v>
      </c>
      <c r="G654" s="24" t="str">
        <f t="shared" si="84"/>
        <v>£m</v>
      </c>
    </row>
    <row r="655" spans="1:23" outlineLevel="2" x14ac:dyDescent="0.2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300.0638572771108</v>
      </c>
      <c r="G655" s="24" t="str">
        <f t="shared" si="85"/>
        <v>£m</v>
      </c>
    </row>
    <row r="656" spans="1:23" outlineLevel="2" x14ac:dyDescent="0.2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2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2">
      <c r="F658" s="142"/>
    </row>
    <row r="659" spans="1:7" s="127" customFormat="1" outlineLevel="1" x14ac:dyDescent="0.2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2">
      <c r="F660" s="142"/>
    </row>
    <row r="661" spans="1:7" outlineLevel="1" x14ac:dyDescent="0.2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2">
      <c r="A662" s="148" t="s">
        <v>472</v>
      </c>
      <c r="B662" s="114"/>
      <c r="C662" s="115"/>
      <c r="D662" s="116"/>
      <c r="E662" s="117" t="s">
        <v>473</v>
      </c>
      <c r="F662" s="143">
        <f t="shared" ref="F662:F667" si="88" xml:space="preserve"> F652 * $F$659</f>
        <v>561.34918486190679</v>
      </c>
      <c r="G662" s="117" t="s">
        <v>153</v>
      </c>
    </row>
    <row r="663" spans="1:7" s="117" customFormat="1" outlineLevel="2" x14ac:dyDescent="0.2">
      <c r="A663" s="114" t="s">
        <v>472</v>
      </c>
      <c r="B663" s="114"/>
      <c r="C663" s="115"/>
      <c r="D663" s="116"/>
      <c r="E663" s="117" t="s">
        <v>474</v>
      </c>
      <c r="F663" s="143">
        <f t="shared" si="88"/>
        <v>2321.4437379836149</v>
      </c>
      <c r="G663" s="117" t="s">
        <v>153</v>
      </c>
    </row>
    <row r="664" spans="1:7" s="117" customFormat="1" outlineLevel="2" x14ac:dyDescent="0.2">
      <c r="A664" s="114" t="s">
        <v>472</v>
      </c>
      <c r="B664" s="114"/>
      <c r="C664" s="115"/>
      <c r="D664" s="116"/>
      <c r="E664" s="117" t="s">
        <v>475</v>
      </c>
      <c r="F664" s="143">
        <f t="shared" si="88"/>
        <v>4190.0495044215431</v>
      </c>
      <c r="G664" s="117" t="s">
        <v>153</v>
      </c>
    </row>
    <row r="665" spans="1:7" s="117" customFormat="1" outlineLevel="2" x14ac:dyDescent="0.2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302.60717799287715</v>
      </c>
      <c r="G665" s="117" t="s">
        <v>153</v>
      </c>
    </row>
    <row r="666" spans="1:7" s="117" customFormat="1" outlineLevel="2" x14ac:dyDescent="0.2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2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2">
      <c r="F668" s="142"/>
    </row>
    <row r="669" spans="1:7" outlineLevel="1" x14ac:dyDescent="0.2">
      <c r="F669" s="142"/>
    </row>
    <row r="670" spans="1:7" outlineLevel="1" x14ac:dyDescent="0.2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2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si="89"/>
        <v>657.17734811973162</v>
      </c>
      <c r="G671" s="24" t="str">
        <f t="shared" si="89"/>
        <v>£m</v>
      </c>
    </row>
    <row r="672" spans="1:7" outlineLevel="2" x14ac:dyDescent="0.2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si="90"/>
        <v>2717.7384071779325</v>
      </c>
      <c r="G672" s="24" t="str">
        <f t="shared" si="90"/>
        <v>£m</v>
      </c>
    </row>
    <row r="673" spans="1:10" outlineLevel="2" x14ac:dyDescent="0.2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si="91"/>
        <v>4905.3346759264259</v>
      </c>
      <c r="G673" s="24" t="str">
        <f t="shared" si="91"/>
        <v>£m</v>
      </c>
    </row>
    <row r="674" spans="1:10" outlineLevel="2" x14ac:dyDescent="0.2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354.26538083292348</v>
      </c>
      <c r="G674" s="24" t="str">
        <f t="shared" si="92"/>
        <v>£m</v>
      </c>
    </row>
    <row r="675" spans="1:10" outlineLevel="2" x14ac:dyDescent="0.2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2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2">
      <c r="F677" s="142"/>
    </row>
    <row r="678" spans="1:10" s="127" customFormat="1" outlineLevel="1" x14ac:dyDescent="0.2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2">
      <c r="F679" s="142"/>
    </row>
    <row r="680" spans="1:10" outlineLevel="1" x14ac:dyDescent="0.2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2">
      <c r="A681" s="114" t="s">
        <v>480</v>
      </c>
      <c r="B681" s="114"/>
      <c r="C681" s="115"/>
      <c r="D681" s="116"/>
      <c r="E681" s="117" t="s">
        <v>481</v>
      </c>
      <c r="F681" s="143">
        <f t="shared" ref="F681:F686" si="95" xml:space="preserve"> F671 * $F$678</f>
        <v>677.25096708363276</v>
      </c>
      <c r="G681" s="117" t="s">
        <v>153</v>
      </c>
    </row>
    <row r="682" spans="1:10" s="117" customFormat="1" outlineLevel="2" x14ac:dyDescent="0.2">
      <c r="A682" s="114" t="s">
        <v>480</v>
      </c>
      <c r="B682" s="114"/>
      <c r="C682" s="115"/>
      <c r="D682" s="116"/>
      <c r="E682" s="117" t="s">
        <v>482</v>
      </c>
      <c r="F682" s="143">
        <f t="shared" si="95"/>
        <v>2800.7522928289486</v>
      </c>
      <c r="G682" s="117" t="s">
        <v>153</v>
      </c>
    </row>
    <row r="683" spans="1:10" s="117" customFormat="1" outlineLevel="2" x14ac:dyDescent="0.2">
      <c r="A683" s="114" t="s">
        <v>480</v>
      </c>
      <c r="B683" s="114"/>
      <c r="C683" s="115"/>
      <c r="D683" s="116"/>
      <c r="E683" s="117" t="s">
        <v>483</v>
      </c>
      <c r="F683" s="143">
        <f t="shared" si="95"/>
        <v>5055.1691452012537</v>
      </c>
      <c r="G683" s="117" t="s">
        <v>153</v>
      </c>
    </row>
    <row r="684" spans="1:10" s="117" customFormat="1" outlineLevel="2" x14ac:dyDescent="0.2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365.08649067075953</v>
      </c>
      <c r="G684" s="117" t="s">
        <v>153</v>
      </c>
    </row>
    <row r="685" spans="1:10" s="117" customFormat="1" outlineLevel="2" x14ac:dyDescent="0.2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2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2">
      <c r="F687" s="142"/>
    </row>
    <row r="688" spans="1:10" x14ac:dyDescent="0.2">
      <c r="F688" s="142"/>
    </row>
    <row r="689" spans="1:23" x14ac:dyDescent="0.2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2">
      <c r="F690" s="142"/>
    </row>
    <row r="691" spans="1:23" outlineLevel="1" x14ac:dyDescent="0.2">
      <c r="B691" s="10" t="s">
        <v>488</v>
      </c>
      <c r="F691" s="142"/>
    </row>
    <row r="692" spans="1:23" outlineLevel="1" x14ac:dyDescent="0.2">
      <c r="F692" s="142"/>
    </row>
    <row r="693" spans="1:23" outlineLevel="1" x14ac:dyDescent="0.2">
      <c r="E693" s="24" t="str">
        <f>E$183</f>
        <v xml:space="preserve">Company - Opening RCV at 1 April 2025 in 2017-18 FYA (CPIH deflated) prices post midnight adjustments (WR) </v>
      </c>
      <c r="F693" s="278">
        <f t="shared" ref="F693:G693" si="96">F$183</f>
        <v>556.63121676839569</v>
      </c>
      <c r="G693" s="24" t="str">
        <f t="shared" si="96"/>
        <v>£m</v>
      </c>
    </row>
    <row r="694" spans="1:23" outlineLevel="1" x14ac:dyDescent="0.2">
      <c r="E694" s="24" t="str">
        <f>E$206</f>
        <v xml:space="preserve">Company - Opening RCV at 1 April 2025 in 2017-18 FYA (CPIH deflated) prices post midnight adjustments (WN) </v>
      </c>
      <c r="F694" s="278">
        <f t="shared" ref="F694:G694" si="97">F$206</f>
        <v>2301.9327138616468</v>
      </c>
      <c r="G694" s="24" t="str">
        <f t="shared" si="97"/>
        <v>£m</v>
      </c>
    </row>
    <row r="695" spans="1:23" outlineLevel="1" x14ac:dyDescent="0.2">
      <c r="E695" s="24" t="str">
        <f>E$229</f>
        <v xml:space="preserve">Company - Opening RCV at 1 April 2025 in 2017-18 FYA (CPIH deflated) prices post midnight adjustments (WWN) </v>
      </c>
      <c r="F695" s="278">
        <f t="shared" ref="F695:G695" si="98">F$229</f>
        <v>4154.8334207338894</v>
      </c>
      <c r="G695" s="24" t="str">
        <f t="shared" si="98"/>
        <v>£m</v>
      </c>
    </row>
    <row r="696" spans="1:23" outlineLevel="1" x14ac:dyDescent="0.2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300.0638572771108</v>
      </c>
      <c r="G696" s="24" t="str">
        <f t="shared" si="99"/>
        <v>£m</v>
      </c>
    </row>
    <row r="697" spans="1:23" outlineLevel="1" x14ac:dyDescent="0.2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2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2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2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si="102">F$621</f>
        <v>657.17734811973162</v>
      </c>
      <c r="G700" s="24" t="str">
        <f t="shared" si="102"/>
        <v>£m</v>
      </c>
      <c r="H700" s="24"/>
      <c r="I700" s="24"/>
    </row>
    <row r="701" spans="1:23" s="135" customFormat="1" outlineLevel="1" x14ac:dyDescent="0.2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si="103">F$626</f>
        <v>2717.7384071779325</v>
      </c>
      <c r="G701" s="24" t="str">
        <f t="shared" si="103"/>
        <v>£m</v>
      </c>
      <c r="H701" s="24"/>
      <c r="I701" s="24"/>
    </row>
    <row r="702" spans="1:23" s="135" customFormat="1" outlineLevel="1" x14ac:dyDescent="0.2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si="104">F$631</f>
        <v>4905.3346759264259</v>
      </c>
      <c r="G702" s="24" t="str">
        <f t="shared" si="104"/>
        <v>£m</v>
      </c>
      <c r="H702" s="24"/>
      <c r="I702" s="24"/>
    </row>
    <row r="703" spans="1:23" s="135" customFormat="1" outlineLevel="1" x14ac:dyDescent="0.2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354.26538083292348</v>
      </c>
      <c r="G703" s="24" t="str">
        <f t="shared" si="105"/>
        <v>£m</v>
      </c>
      <c r="H703" s="24"/>
      <c r="I703" s="24"/>
    </row>
    <row r="704" spans="1:23" s="135" customFormat="1" outlineLevel="1" x14ac:dyDescent="0.2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2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2">
      <c r="A706" s="10"/>
      <c r="B706" s="10"/>
      <c r="C706" s="19"/>
      <c r="D706" s="65"/>
      <c r="E706" s="117" t="s">
        <v>489</v>
      </c>
      <c r="F706" s="279">
        <f t="shared" ref="F706:F71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2">
      <c r="A707" s="10"/>
      <c r="B707" s="10"/>
      <c r="C707" s="19"/>
      <c r="D707" s="65"/>
      <c r="E707" s="117" t="s">
        <v>491</v>
      </c>
      <c r="F707" s="279">
        <f t="shared" si="108"/>
        <v>0</v>
      </c>
      <c r="G707" s="117" t="s">
        <v>490</v>
      </c>
      <c r="H707" s="24"/>
      <c r="I707" s="24"/>
    </row>
    <row r="708" spans="1:9" s="135" customFormat="1" outlineLevel="1" x14ac:dyDescent="0.2">
      <c r="A708" s="10"/>
      <c r="B708" s="10"/>
      <c r="C708" s="19"/>
      <c r="D708" s="65"/>
      <c r="E708" s="117" t="s">
        <v>492</v>
      </c>
      <c r="F708" s="279">
        <f t="shared" si="108"/>
        <v>0</v>
      </c>
      <c r="G708" s="117" t="s">
        <v>490</v>
      </c>
      <c r="H708" s="24"/>
      <c r="I708" s="24"/>
    </row>
    <row r="709" spans="1:9" s="135" customFormat="1" outlineLevel="1" x14ac:dyDescent="0.2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2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2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2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2">
      <c r="B714" s="10" t="s">
        <v>90</v>
      </c>
    </row>
  </sheetData>
  <conditionalFormatting sqref="F2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conditionalFormatting sqref="F706:F711">
    <cfRule type="cellIs" dxfId="45" priority="3" stopIfTrue="1" operator="notEqual">
      <formula>0</formula>
    </cfRule>
    <cfRule type="cellIs" dxfId="44" priority="4" stopIfTrue="1" operator="equal">
      <formula>""</formula>
    </cfRule>
  </conditionalFormatting>
  <conditionalFormatting sqref="J3:GO3">
    <cfRule type="cellIs" dxfId="43" priority="5" operator="equal">
      <formula>"PPA ext."</formula>
    </cfRule>
    <cfRule type="cellIs" dxfId="42" priority="6" operator="equal">
      <formula>"Delay"</formula>
    </cfRule>
    <cfRule type="cellIs" dxfId="41" priority="7" operator="equal">
      <formula>"Fin Close"</formula>
    </cfRule>
    <cfRule type="cellIs" dxfId="40" priority="8" stopIfTrue="1" operator="equal">
      <formula>"Construction"</formula>
    </cfRule>
    <cfRule type="cellIs" dxfId="39" priority="9" stopIfTrue="1" operator="equal">
      <formula>"Operations"</formula>
    </cfRule>
  </conditionalFormatting>
  <conditionalFormatting sqref="GP4:LI4">
    <cfRule type="cellIs" dxfId="38" priority="25" stopIfTrue="1" operator="equal">
      <formula>"Budget"</formula>
    </cfRule>
    <cfRule type="cellIs" dxfId="37" priority="26" stopIfTrue="1" operator="equal">
      <formula>"Actuals"</formula>
    </cfRule>
    <cfRule type="cellIs" dxfId="36" priority="27" stopIfTrue="1" operator="equal">
      <formula>"Forecast"</formula>
    </cfRule>
  </conditionalFormatting>
  <conditionalFormatting sqref="GP4:XFD4">
    <cfRule type="cellIs" dxfId="35" priority="17" operator="equal">
      <formula xml:space="preserve"> "FC/Const."</formula>
    </cfRule>
    <cfRule type="cellIs" dxfId="34" priority="18" operator="equal">
      <formula>"Ops/Post-cont."</formula>
    </cfRule>
    <cfRule type="cellIs" dxfId="33" priority="19" operator="equal">
      <formula>"Const/Ops"</formula>
    </cfRule>
    <cfRule type="cellIs" dxfId="32" priority="20" operator="equal">
      <formula>"Fin-close"</formula>
    </cfRule>
    <cfRule type="cellIs" dxfId="31" priority="21" stopIfTrue="1" operator="equal">
      <formula>"Const"</formula>
    </cfRule>
    <cfRule type="cellIs" dxfId="30" priority="22" stopIfTrue="1" operator="equal">
      <formula>"Ops"</formula>
    </cfRule>
    <cfRule type="cellIs" dxfId="29" priority="23" stopIfTrue="1" operator="equal">
      <formula>"Const"</formula>
    </cfRule>
    <cfRule type="cellIs" dxfId="28" priority="24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8832-B386-4C1B-B211-0D421DB15760}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19" activePane="bottomRight" state="frozen"/>
      <selection pane="topRight"/>
      <selection pane="bottomLeft"/>
      <selection pane="bottomRight" activeCell="F19" sqref="F19"/>
    </sheetView>
  </sheetViews>
  <sheetFormatPr defaultColWidth="0" defaultRowHeight="13" zeroHeight="1" outlineLevelRow="1" x14ac:dyDescent="0.2"/>
  <cols>
    <col min="1" max="2" width="10.88671875" style="10" customWidth="1"/>
    <col min="3" max="3" width="1.44140625" style="19" customWidth="1"/>
    <col min="4" max="4" width="1.44140625" style="65" customWidth="1"/>
    <col min="5" max="5" width="114.44140625" style="24" customWidth="1"/>
    <col min="6" max="6" width="13.6640625" style="24" customWidth="1"/>
    <col min="7" max="7" width="13.109375" style="24" bestFit="1" customWidth="1"/>
    <col min="8" max="8" width="7" style="24" bestFit="1" customWidth="1"/>
    <col min="9" max="9" width="3.44140625" style="24" customWidth="1"/>
    <col min="10" max="17" width="11.88671875" style="24" bestFit="1" customWidth="1"/>
    <col min="18" max="22" width="11.88671875" style="24" customWidth="1"/>
    <col min="23" max="23" width="11.88671875" style="24" bestFit="1" customWidth="1"/>
    <col min="24" max="708" width="15.109375" style="24" hidden="1" customWidth="1"/>
    <col min="709" max="16384" width="15.109375" style="24" hidden="1"/>
  </cols>
  <sheetData>
    <row r="1" spans="1:707" s="1" customFormat="1" ht="31" x14ac:dyDescent="0.2">
      <c r="A1" s="1" t="str">
        <f ca="1">RIGHT(CELL("filename", A1), LEN(CELL("filename", A1)) - SEARCH("]", CELL("filename", A1)))</f>
        <v>Outputs</v>
      </c>
    </row>
    <row r="2" spans="1:707" s="30" customFormat="1" x14ac:dyDescent="0.2">
      <c r="A2" s="18"/>
      <c r="B2" s="18"/>
      <c r="C2" s="27"/>
      <c r="D2" s="25"/>
      <c r="E2" s="33" t="s">
        <v>95</v>
      </c>
      <c r="F2" s="29">
        <f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2">
      <c r="A6" s="12"/>
      <c r="B6" s="12"/>
      <c r="C6" s="54"/>
      <c r="D6" s="61"/>
    </row>
    <row r="7" spans="1:707" s="13" customFormat="1" x14ac:dyDescent="0.2">
      <c r="A7" s="12"/>
      <c r="B7" s="12"/>
      <c r="C7" s="54"/>
      <c r="D7" s="61"/>
    </row>
    <row r="8" spans="1:707" x14ac:dyDescent="0.2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2"/>
    <row r="10" spans="1:707" outlineLevel="1" x14ac:dyDescent="0.2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2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xml:space="preserve"> Calc!F$183</f>
        <v>556.63121676839569</v>
      </c>
      <c r="G11" s="127" t="str">
        <f xml:space="preserve"> Calc!G$183</f>
        <v>£m</v>
      </c>
    </row>
    <row r="12" spans="1:707" s="127" customFormat="1" outlineLevel="1" x14ac:dyDescent="0.2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xml:space="preserve"> Calc!F$206</f>
        <v>2301.9327138616468</v>
      </c>
      <c r="G12" s="127" t="str">
        <f xml:space="preserve"> Calc!G$206</f>
        <v>£m</v>
      </c>
    </row>
    <row r="13" spans="1:707" s="127" customFormat="1" outlineLevel="1" x14ac:dyDescent="0.2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xml:space="preserve"> Calc!F$229</f>
        <v>4154.8334207338894</v>
      </c>
      <c r="G13" s="127" t="str">
        <f xml:space="preserve"> Calc!G$229</f>
        <v>£m</v>
      </c>
    </row>
    <row r="14" spans="1:707" s="127" customFormat="1" outlineLevel="1" x14ac:dyDescent="0.2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300.0638572771108</v>
      </c>
      <c r="G14" s="127" t="str">
        <f xml:space="preserve"> Calc!G$252</f>
        <v>£m</v>
      </c>
    </row>
    <row r="15" spans="1:707" s="127" customFormat="1" outlineLevel="1" x14ac:dyDescent="0.2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2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2">
      <c r="A17" s="125"/>
      <c r="B17" s="125"/>
      <c r="C17" s="126"/>
      <c r="D17" s="137"/>
      <c r="F17" s="141"/>
    </row>
    <row r="18" spans="1:7" s="127" customFormat="1" outlineLevel="1" x14ac:dyDescent="0.2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2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xml:space="preserve"> Calc!F$662</f>
        <v>561.34918486190679</v>
      </c>
      <c r="G19" s="127" t="str">
        <f xml:space="preserve"> Calc!G$662</f>
        <v>£m</v>
      </c>
    </row>
    <row r="20" spans="1:7" s="127" customFormat="1" outlineLevel="1" x14ac:dyDescent="0.2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xml:space="preserve"> Calc!F$663</f>
        <v>2321.4437379836149</v>
      </c>
      <c r="G20" s="127" t="str">
        <f xml:space="preserve"> Calc!G$663</f>
        <v>£m</v>
      </c>
    </row>
    <row r="21" spans="1:7" s="127" customFormat="1" outlineLevel="1" x14ac:dyDescent="0.2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xml:space="preserve"> Calc!F$664</f>
        <v>4190.0495044215431</v>
      </c>
      <c r="G21" s="127" t="str">
        <f xml:space="preserve"> Calc!G$664</f>
        <v>£m</v>
      </c>
    </row>
    <row r="22" spans="1:7" s="127" customFormat="1" outlineLevel="1" x14ac:dyDescent="0.2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302.60717799287715</v>
      </c>
      <c r="G22" s="127" t="str">
        <f xml:space="preserve"> Calc!G$665</f>
        <v>£m</v>
      </c>
    </row>
    <row r="23" spans="1:7" s="127" customFormat="1" outlineLevel="1" x14ac:dyDescent="0.2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2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2">
      <c r="A25" s="125"/>
      <c r="B25" s="125"/>
      <c r="C25" s="126"/>
      <c r="D25" s="137"/>
      <c r="F25" s="141"/>
    </row>
    <row r="26" spans="1:7" s="127" customFormat="1" outlineLevel="1" x14ac:dyDescent="0.2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2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xml:space="preserve"> Calc!F$621</f>
        <v>657.17734811973162</v>
      </c>
      <c r="G27" s="127" t="str">
        <f xml:space="preserve"> Calc!G$621</f>
        <v>£m</v>
      </c>
    </row>
    <row r="28" spans="1:7" s="127" customFormat="1" outlineLevel="1" x14ac:dyDescent="0.2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xml:space="preserve"> Calc!F$626</f>
        <v>2717.7384071779325</v>
      </c>
      <c r="G28" s="127" t="str">
        <f xml:space="preserve"> Calc!G$626</f>
        <v>£m</v>
      </c>
    </row>
    <row r="29" spans="1:7" s="127" customFormat="1" outlineLevel="1" x14ac:dyDescent="0.2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xml:space="preserve"> Calc!F$631</f>
        <v>4905.3346759264259</v>
      </c>
      <c r="G29" s="127" t="str">
        <f xml:space="preserve"> Calc!G$631</f>
        <v>£m</v>
      </c>
    </row>
    <row r="30" spans="1:7" s="127" customFormat="1" outlineLevel="1" x14ac:dyDescent="0.2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354.26538083292348</v>
      </c>
      <c r="G30" s="127" t="str">
        <f xml:space="preserve"> Calc!G$636</f>
        <v>£m</v>
      </c>
    </row>
    <row r="31" spans="1:7" s="127" customFormat="1" outlineLevel="1" x14ac:dyDescent="0.2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2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2">
      <c r="A33" s="125"/>
      <c r="B33" s="125"/>
      <c r="C33" s="126"/>
      <c r="D33" s="137"/>
      <c r="F33" s="141"/>
    </row>
    <row r="34" spans="1:23" s="127" customFormat="1" outlineLevel="1" x14ac:dyDescent="0.2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2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xml:space="preserve"> Calc!F$681</f>
        <v>677.25096708363276</v>
      </c>
      <c r="G35" s="127" t="str">
        <f xml:space="preserve"> Calc!G$681</f>
        <v>£m</v>
      </c>
    </row>
    <row r="36" spans="1:23" s="127" customFormat="1" outlineLevel="1" x14ac:dyDescent="0.2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xml:space="preserve"> Calc!F$682</f>
        <v>2800.7522928289486</v>
      </c>
      <c r="G36" s="127" t="str">
        <f xml:space="preserve"> Calc!G$682</f>
        <v>£m</v>
      </c>
    </row>
    <row r="37" spans="1:23" s="127" customFormat="1" outlineLevel="1" x14ac:dyDescent="0.2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xml:space="preserve"> Calc!F$683</f>
        <v>5055.1691452012537</v>
      </c>
      <c r="G37" s="127" t="str">
        <f xml:space="preserve"> Calc!G$683</f>
        <v>£m</v>
      </c>
    </row>
    <row r="38" spans="1:23" s="127" customFormat="1" outlineLevel="1" x14ac:dyDescent="0.2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365.08649067075953</v>
      </c>
      <c r="G38" s="127" t="str">
        <f xml:space="preserve"> Calc!G$684</f>
        <v>£m</v>
      </c>
    </row>
    <row r="39" spans="1:23" s="127" customFormat="1" outlineLevel="1" x14ac:dyDescent="0.2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2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2">
      <c r="A41" s="125"/>
      <c r="B41" s="125"/>
      <c r="C41" s="126"/>
      <c r="D41" s="137"/>
      <c r="F41" s="141"/>
    </row>
    <row r="42" spans="1:23" x14ac:dyDescent="0.2">
      <c r="F42" s="142"/>
    </row>
    <row r="43" spans="1:23" x14ac:dyDescent="0.2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outlineLevel="1" x14ac:dyDescent="0.2">
      <c r="A44" s="132"/>
      <c r="B44" s="132"/>
      <c r="C44" s="133"/>
      <c r="D44" s="134"/>
      <c r="F44" s="146"/>
    </row>
    <row r="45" spans="1:23" s="135" customFormat="1" outlineLevel="1" x14ac:dyDescent="0.2">
      <c r="A45" s="132"/>
      <c r="B45" s="132" t="s">
        <v>498</v>
      </c>
      <c r="C45" s="133"/>
      <c r="D45" s="134"/>
      <c r="F45" s="146"/>
    </row>
    <row r="46" spans="1:23" s="127" customFormat="1" outlineLevel="1" x14ac:dyDescent="0.2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609.24283776745426</v>
      </c>
      <c r="G46" s="127" t="str">
        <f xml:space="preserve"> Calc!G$468</f>
        <v>£m</v>
      </c>
    </row>
    <row r="47" spans="1:23" s="127" customFormat="1" outlineLevel="1" x14ac:dyDescent="0.2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2276.0659311701997</v>
      </c>
      <c r="G47" s="127" t="str">
        <f xml:space="preserve"> Calc!G$480</f>
        <v>£m</v>
      </c>
    </row>
    <row r="48" spans="1:23" s="127" customFormat="1" outlineLevel="1" x14ac:dyDescent="0.2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3569.3841702493178</v>
      </c>
      <c r="G48" s="127" t="str">
        <f xml:space="preserve"> Calc!G$492</f>
        <v>£m</v>
      </c>
    </row>
    <row r="49" spans="1:707" s="127" customFormat="1" outlineLevel="1" x14ac:dyDescent="0.2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222.61422893457535</v>
      </c>
      <c r="G49" s="127" t="str">
        <f xml:space="preserve"> Calc!G$504</f>
        <v>£m</v>
      </c>
    </row>
    <row r="50" spans="1:707" s="127" customFormat="1" outlineLevel="1" x14ac:dyDescent="0.2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outlineLevel="1" x14ac:dyDescent="0.2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outlineLevel="1" x14ac:dyDescent="0.2">
      <c r="A52" s="125"/>
      <c r="B52" s="125"/>
      <c r="C52" s="126"/>
      <c r="D52" s="137"/>
      <c r="F52" s="141"/>
    </row>
    <row r="53" spans="1:707" s="135" customFormat="1" outlineLevel="1" x14ac:dyDescent="0.2">
      <c r="A53" s="132"/>
      <c r="B53" s="132" t="s">
        <v>499</v>
      </c>
      <c r="C53" s="133"/>
      <c r="D53" s="134"/>
      <c r="F53" s="146"/>
    </row>
    <row r="54" spans="1:707" s="127" customFormat="1" outlineLevel="1" x14ac:dyDescent="0.2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xml:space="preserve"> Calc!F$544</f>
        <v>47.934510352277336</v>
      </c>
      <c r="G54" s="127" t="str">
        <f xml:space="preserve"> Calc!G$544</f>
        <v>£m</v>
      </c>
    </row>
    <row r="55" spans="1:707" s="127" customFormat="1" outlineLevel="1" x14ac:dyDescent="0.2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xml:space="preserve"> Calc!F$558</f>
        <v>441.6724760077326</v>
      </c>
      <c r="G55" s="127" t="str">
        <f xml:space="preserve"> Calc!G$558</f>
        <v>£m</v>
      </c>
    </row>
    <row r="56" spans="1:707" s="127" customFormat="1" outlineLevel="1" x14ac:dyDescent="0.2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xml:space="preserve"> Calc!F$572</f>
        <v>1335.9505056771081</v>
      </c>
      <c r="G56" s="127" t="str">
        <f xml:space="preserve"> Calc!G$572</f>
        <v>£m</v>
      </c>
    </row>
    <row r="57" spans="1:707" s="127" customFormat="1" outlineLevel="1" x14ac:dyDescent="0.2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131.65115189834813</v>
      </c>
      <c r="G57" s="127" t="str">
        <f xml:space="preserve"> Calc!G$586</f>
        <v>£m</v>
      </c>
    </row>
    <row r="58" spans="1:707" s="127" customFormat="1" outlineLevel="1" x14ac:dyDescent="0.2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outlineLevel="1" x14ac:dyDescent="0.2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outlineLevel="1" x14ac:dyDescent="0.2">
      <c r="A60" s="132"/>
      <c r="B60" s="132"/>
      <c r="C60" s="133"/>
      <c r="D60" s="134"/>
      <c r="F60" s="146"/>
    </row>
    <row r="61" spans="1:707" s="135" customFormat="1" x14ac:dyDescent="0.2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2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2"/>
  </sheetData>
  <conditionalFormatting sqref="F2">
    <cfRule type="cellIs" dxfId="27" priority="6" stopIfTrue="1" operator="notEqual">
      <formula>0</formula>
    </cfRule>
    <cfRule type="cellIs" dxfId="26" priority="7" stopIfTrue="1" operator="equal">
      <formula>""</formula>
    </cfRule>
  </conditionalFormatting>
  <conditionalFormatting sqref="J3:GO3">
    <cfRule type="cellIs" dxfId="25" priority="1" operator="equal">
      <formula>"PPA ext."</formula>
    </cfRule>
    <cfRule type="cellIs" dxfId="24" priority="2" operator="equal">
      <formula>"Delay"</formula>
    </cfRule>
    <cfRule type="cellIs" dxfId="23" priority="3" operator="equal">
      <formula>"Fin Close"</formula>
    </cfRule>
    <cfRule type="cellIs" dxfId="22" priority="4" stopIfTrue="1" operator="equal">
      <formula>"Construction"</formula>
    </cfRule>
    <cfRule type="cellIs" dxfId="21" priority="5" stopIfTrue="1" operator="equal">
      <formula>"Operations"</formula>
    </cfRule>
  </conditionalFormatting>
  <conditionalFormatting sqref="GP4:LI4">
    <cfRule type="cellIs" dxfId="20" priority="21" stopIfTrue="1" operator="equal">
      <formula>"Budget"</formula>
    </cfRule>
    <cfRule type="cellIs" dxfId="19" priority="22" stopIfTrue="1" operator="equal">
      <formula>"Actuals"</formula>
    </cfRule>
    <cfRule type="cellIs" dxfId="18" priority="23" stopIfTrue="1" operator="equal">
      <formula>"Forecast"</formula>
    </cfRule>
  </conditionalFormatting>
  <conditionalFormatting sqref="GP4:XFD4">
    <cfRule type="cellIs" dxfId="17" priority="13" operator="equal">
      <formula xml:space="preserve"> "FC/Const."</formula>
    </cfRule>
    <cfRule type="cellIs" dxfId="16" priority="14" operator="equal">
      <formula>"Ops/Post-cont."</formula>
    </cfRule>
    <cfRule type="cellIs" dxfId="15" priority="15" operator="equal">
      <formula>"Const/Ops"</formula>
    </cfRule>
    <cfRule type="cellIs" dxfId="14" priority="16" operator="equal">
      <formula>"Fin-close"</formula>
    </cfRule>
    <cfRule type="cellIs" dxfId="13" priority="17" stopIfTrue="1" operator="equal">
      <formula>"Const"</formula>
    </cfRule>
    <cfRule type="cellIs" dxfId="12" priority="18" stopIfTrue="1" operator="equal">
      <formula>"Ops"</formula>
    </cfRule>
    <cfRule type="cellIs" dxfId="11" priority="19" stopIfTrue="1" operator="equal">
      <formula>"Const"</formula>
    </cfRule>
    <cfRule type="cellIs" dxfId="10" priority="20" stopIfTrue="1" operator="equal">
      <formula>"Ops"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A0B0-84BB-49D7-BDE3-92221F3442DA}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" zeroHeight="1" x14ac:dyDescent="0.2"/>
  <cols>
    <col min="1" max="2" width="10.88671875" customWidth="1"/>
    <col min="3" max="4" width="1.44140625" customWidth="1"/>
    <col min="5" max="5" width="90.44140625" customWidth="1"/>
    <col min="6" max="6" width="13.6640625" customWidth="1"/>
    <col min="7" max="7" width="13.109375" bestFit="1" customWidth="1"/>
    <col min="8" max="8" width="7" bestFit="1" customWidth="1"/>
    <col min="9" max="9" width="3.44140625" customWidth="1"/>
    <col min="10" max="17" width="11.88671875" bestFit="1" customWidth="1"/>
    <col min="18" max="22" width="11.88671875" customWidth="1"/>
    <col min="23" max="23" width="11.88671875" bestFit="1" customWidth="1"/>
    <col min="24" max="16384" width="8.88671875" hidden="1"/>
  </cols>
  <sheetData>
    <row r="1" spans="1:23" ht="31" x14ac:dyDescent="0.2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" x14ac:dyDescent="0.2">
      <c r="A2" s="18"/>
      <c r="B2" s="18"/>
      <c r="C2" s="27"/>
      <c r="D2" s="25"/>
      <c r="E2" s="33" t="s">
        <v>95</v>
      </c>
      <c r="F2" s="29">
        <f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3" x14ac:dyDescent="0.2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3" x14ac:dyDescent="0.2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3" x14ac:dyDescent="0.2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2"/>
    <row r="7" spans="1:23" x14ac:dyDescent="0.2"/>
    <row r="8" spans="1:23" s="281" customFormat="1" x14ac:dyDescent="0.2">
      <c r="B8" s="281" t="s">
        <v>500</v>
      </c>
    </row>
    <row r="9" spans="1:23" x14ac:dyDescent="0.2"/>
    <row r="10" spans="1:23" ht="13" x14ac:dyDescent="0.2">
      <c r="E10" s="280" t="str">
        <f>Calc!E706</f>
        <v xml:space="preserve">Company - RCV opening balance - check (WR) </v>
      </c>
      <c r="F10" s="29">
        <f>Calc!F706</f>
        <v>0</v>
      </c>
      <c r="G10" s="280" t="str">
        <f>Calc!G706</f>
        <v>Check</v>
      </c>
    </row>
    <row r="11" spans="1:23" ht="13" x14ac:dyDescent="0.2">
      <c r="E11" s="280" t="str">
        <f>Calc!E707</f>
        <v xml:space="preserve">Company - RCV opening balance - check (WN) </v>
      </c>
      <c r="F11" s="29">
        <f>Calc!F707</f>
        <v>0</v>
      </c>
      <c r="G11" s="280" t="str">
        <f>Calc!G707</f>
        <v>Check</v>
      </c>
    </row>
    <row r="12" spans="1:23" ht="13" x14ac:dyDescent="0.2">
      <c r="E12" s="280" t="str">
        <f>Calc!E708</f>
        <v xml:space="preserve">Company - RCV opening balance - check (WWN) </v>
      </c>
      <c r="F12" s="29">
        <f>Calc!F708</f>
        <v>0</v>
      </c>
      <c r="G12" s="280" t="str">
        <f>Calc!G708</f>
        <v>Check</v>
      </c>
    </row>
    <row r="13" spans="1:23" ht="13" x14ac:dyDescent="0.2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3" x14ac:dyDescent="0.2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3" x14ac:dyDescent="0.2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2"/>
    <row r="17" spans="2:7" s="281" customFormat="1" x14ac:dyDescent="0.2">
      <c r="B17" s="281" t="s">
        <v>500</v>
      </c>
    </row>
    <row r="18" spans="2:7" x14ac:dyDescent="0.2"/>
    <row r="19" spans="2:7" x14ac:dyDescent="0.2">
      <c r="E19" t="s">
        <v>501</v>
      </c>
      <c r="F19">
        <f xml:space="preserve"> SUM(F9:F16)</f>
        <v>0</v>
      </c>
      <c r="G19" t="s">
        <v>490</v>
      </c>
    </row>
    <row r="20" spans="2:7" x14ac:dyDescent="0.2"/>
    <row r="21" spans="2:7" ht="13" x14ac:dyDescent="0.2">
      <c r="B21" s="10" t="s">
        <v>90</v>
      </c>
    </row>
    <row r="22" spans="2:7" x14ac:dyDescent="0.2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F10:F15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conditionalFormatting sqref="J3:W3">
    <cfRule type="cellIs" dxfId="5" priority="3" operator="equal">
      <formula>"PPA ext."</formula>
    </cfRule>
    <cfRule type="cellIs" dxfId="4" priority="4" operator="equal">
      <formula>"Delay"</formula>
    </cfRule>
    <cfRule type="cellIs" dxfId="3" priority="5" operator="equal">
      <formula>"Fin Close"</formula>
    </cfRule>
    <cfRule type="cellIs" dxfId="2" priority="6" stopIfTrue="1" operator="equal">
      <formula>"Construction"</formula>
    </cfRule>
    <cfRule type="cellIs" dxfId="1" priority="7" stopIfTrue="1" operator="equal">
      <formula>"Operations"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5163-91D3-4B7C-AC96-727F315F5FBF}">
  <sheetPr>
    <tabColor rgb="FF0066FF"/>
  </sheetPr>
  <dimension ref="A1"/>
  <sheetViews>
    <sheetView showGridLines="0" workbookViewId="0"/>
  </sheetViews>
  <sheetFormatPr defaultRowHeight="10" x14ac:dyDescent="0.2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7C5E-B0BC-4A27-9F50-8567D7D45FB8}">
  <sheetPr>
    <tabColor rgb="FF0070C0"/>
    <pageSetUpPr fitToPage="1"/>
  </sheetPr>
  <dimension ref="A1:AH800"/>
  <sheetViews>
    <sheetView showGridLines="0" zoomScale="80" zoomScaleNormal="80" workbookViewId="0">
      <pane ySplit="4" topLeftCell="A19" activePane="bottomLeft" state="frozen"/>
      <selection pane="bottomLeft" activeCell="Q23" sqref="Q23:R34"/>
    </sheetView>
  </sheetViews>
  <sheetFormatPr defaultColWidth="0" defaultRowHeight="14" x14ac:dyDescent="0.3"/>
  <cols>
    <col min="1" max="1" width="3" style="174" customWidth="1"/>
    <col min="2" max="2" width="89.6640625" style="174" customWidth="1"/>
    <col min="3" max="3" width="9.33203125" style="174" customWidth="1"/>
    <col min="4" max="4" width="12.109375" style="174" customWidth="1"/>
    <col min="5" max="28" width="13.109375" style="174" customWidth="1"/>
    <col min="29" max="29" width="4.6640625" style="174" customWidth="1"/>
    <col min="30" max="30" width="15.44140625" style="174" customWidth="1"/>
    <col min="31" max="33" width="4.88671875" style="174" customWidth="1"/>
    <col min="34" max="16384" width="9.33203125" style="174" hidden="1"/>
  </cols>
  <sheetData>
    <row r="1" spans="2:34" ht="14.25" customHeight="1" x14ac:dyDescent="0.3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8.899999999999999" customHeight="1" x14ac:dyDescent="0.2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4" customHeight="1" thickBot="1" x14ac:dyDescent="0.25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5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5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5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5.9" customHeight="1" thickTop="1" x14ac:dyDescent="0.2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12</v>
      </c>
      <c r="R7" s="206">
        <f t="shared" si="0"/>
        <v>12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5" customHeight="1" x14ac:dyDescent="0.2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>
        <v>372.8</v>
      </c>
      <c r="R8" s="212">
        <v>389</v>
      </c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5" customHeight="1" x14ac:dyDescent="0.2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>
        <v>375.3</v>
      </c>
      <c r="R9" s="212">
        <v>390.5</v>
      </c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5" customHeight="1" x14ac:dyDescent="0.2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>
        <v>376.9</v>
      </c>
      <c r="R10" s="212">
        <v>391.4</v>
      </c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5" customHeight="1" x14ac:dyDescent="0.2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>
        <v>374.5</v>
      </c>
      <c r="R11" s="212">
        <v>391.4</v>
      </c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5" customHeight="1" x14ac:dyDescent="0.2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>
        <v>376.9</v>
      </c>
      <c r="R12" s="212">
        <v>393.1</v>
      </c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5" customHeight="1" x14ac:dyDescent="0.2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>
        <v>378.4</v>
      </c>
      <c r="R13" s="212">
        <v>394.1</v>
      </c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5" customHeight="1" x14ac:dyDescent="0.2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>
        <v>379.7</v>
      </c>
      <c r="R14" s="212">
        <v>395.2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5" customHeight="1" x14ac:dyDescent="0.2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>
        <v>380.8</v>
      </c>
      <c r="R15" s="212">
        <v>396</v>
      </c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5" customHeight="1" x14ac:dyDescent="0.2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>
        <v>382.8</v>
      </c>
      <c r="R16" s="212">
        <v>398.1</v>
      </c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5" customHeight="1" x14ac:dyDescent="0.2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>
        <v>382.5</v>
      </c>
      <c r="R17" s="212">
        <v>393.78375000000005</v>
      </c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5" customHeight="1" x14ac:dyDescent="0.2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>
        <v>384.8</v>
      </c>
      <c r="R18" s="212">
        <v>396.15160000000003</v>
      </c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5.9" customHeight="1" thickBot="1" x14ac:dyDescent="0.25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>
        <v>386.1</v>
      </c>
      <c r="R19" s="218">
        <v>397.48995000000008</v>
      </c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5.9" customHeight="1" thickTop="1" thickBot="1" x14ac:dyDescent="0.25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5.9" customHeight="1" thickTop="1" thickBot="1" x14ac:dyDescent="0.25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5" customHeight="1" thickTop="1" x14ac:dyDescent="0.2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12</v>
      </c>
      <c r="R22" s="206">
        <f t="shared" si="1"/>
        <v>12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5" customHeight="1" x14ac:dyDescent="0.2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362">
        <v>128.30000000000001</v>
      </c>
      <c r="R23" s="362">
        <v>132.19999999999999</v>
      </c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5" customHeight="1" x14ac:dyDescent="0.2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362">
        <v>129.1</v>
      </c>
      <c r="R24" s="362">
        <v>132.69999999999999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5" customHeight="1" x14ac:dyDescent="0.2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362">
        <v>129.4</v>
      </c>
      <c r="R25" s="362">
        <v>132.91968000000003</v>
      </c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5" customHeight="1" x14ac:dyDescent="0.2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362">
        <v>129</v>
      </c>
      <c r="R26" s="362">
        <v>132.6765</v>
      </c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5" customHeight="1" x14ac:dyDescent="0.2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362">
        <v>129.4</v>
      </c>
      <c r="R27" s="362">
        <v>133.16553999999999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5" customHeight="1" x14ac:dyDescent="0.2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362">
        <v>130.1</v>
      </c>
      <c r="R28" s="362">
        <v>133.53464</v>
      </c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5" customHeight="1" x14ac:dyDescent="0.2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362">
        <v>130.19999999999999</v>
      </c>
      <c r="R29" s="362">
        <v>134.14506</v>
      </c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5" customHeight="1" x14ac:dyDescent="0.2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362">
        <v>130</v>
      </c>
      <c r="R30" s="362">
        <v>134.36800000000002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5" customHeight="1" x14ac:dyDescent="0.2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362">
        <v>130.5</v>
      </c>
      <c r="R31" s="362">
        <v>134.61075000000002</v>
      </c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5" customHeight="1" x14ac:dyDescent="0.2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362">
        <v>130</v>
      </c>
      <c r="R32" s="362">
        <v>134.017</v>
      </c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5" customHeight="1" x14ac:dyDescent="0.2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362">
        <v>130.80000000000001</v>
      </c>
      <c r="R33" s="362">
        <v>134.61936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5.9" customHeight="1" thickBot="1" x14ac:dyDescent="0.25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363">
        <v>131.6</v>
      </c>
      <c r="R34" s="363">
        <v>135.06108</v>
      </c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5.9" customHeight="1" thickTop="1" thickBot="1" x14ac:dyDescent="0.25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5.9" customHeight="1" thickTop="1" thickBot="1" x14ac:dyDescent="0.25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5.9" customHeight="1" thickTop="1" x14ac:dyDescent="0.2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>
        <v>2.6968716289104577E-2</v>
      </c>
      <c r="M37" s="226">
        <v>2.2058823529411686E-2</v>
      </c>
      <c r="N37" s="226">
        <v>1.1990407673860837E-2</v>
      </c>
      <c r="O37" s="226">
        <v>7.549085985104953E-2</v>
      </c>
      <c r="P37" s="226">
        <v>0.13440352533836952</v>
      </c>
      <c r="Q37" s="226">
        <v>6.2153163152053326E-2</v>
      </c>
      <c r="R37" s="226">
        <v>3.996865203761768E-2</v>
      </c>
      <c r="S37" s="226"/>
      <c r="T37" s="226"/>
      <c r="U37" s="226"/>
      <c r="V37" s="226"/>
      <c r="W37" s="226"/>
      <c r="X37" s="226"/>
      <c r="Y37" s="226"/>
      <c r="Z37" s="226"/>
      <c r="AA37" s="226"/>
      <c r="AB37" s="227"/>
      <c r="AC37" s="201"/>
      <c r="AD37" s="209" t="s">
        <v>588</v>
      </c>
      <c r="AE37" s="187"/>
      <c r="AF37" s="183"/>
      <c r="AG37" s="189"/>
      <c r="AH37" s="194"/>
    </row>
    <row r="38" spans="2:34" s="185" customFormat="1" ht="15.9" customHeight="1" thickBot="1" x14ac:dyDescent="0.25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>
        <v>2.0972354623450817E-2</v>
      </c>
      <c r="M38" s="231">
        <v>1.3071895424836555E-2</v>
      </c>
      <c r="N38" s="231">
        <v>6.4516129032259339E-3</v>
      </c>
      <c r="O38" s="231">
        <v>5.4029304029304059E-2</v>
      </c>
      <c r="P38" s="231">
        <v>0.10512597741094698</v>
      </c>
      <c r="Q38" s="231">
        <v>4.5099999999999918E-2</v>
      </c>
      <c r="R38" s="231">
        <v>2.5800000000000045E-2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2"/>
      <c r="AC38" s="201"/>
      <c r="AD38" s="233" t="s">
        <v>590</v>
      </c>
      <c r="AE38" s="191"/>
      <c r="AF38" s="183"/>
      <c r="AG38" s="189"/>
      <c r="AH38" s="194"/>
    </row>
    <row r="39" spans="2:34" s="185" customFormat="1" ht="15.9" customHeight="1" thickTop="1" thickBot="1" x14ac:dyDescent="0.25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5.9" customHeight="1" thickTop="1" thickBot="1" x14ac:dyDescent="0.25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5" customHeight="1" thickTop="1" x14ac:dyDescent="0.2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379.29166666666674</v>
      </c>
      <c r="R41" s="235">
        <f t="shared" si="2"/>
        <v>393.85210833333332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5.9" customHeight="1" thickBot="1" x14ac:dyDescent="0.25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129.86666666666665</v>
      </c>
      <c r="R42" s="238">
        <f t="shared" si="3"/>
        <v>133.66813416666665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5.9" customHeight="1" thickTop="1" thickBot="1" x14ac:dyDescent="0.25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5.9" customHeight="1" thickTop="1" thickBot="1" x14ac:dyDescent="0.25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5" customHeight="1" thickTop="1" x14ac:dyDescent="0.2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6.2796539212950142E-2</v>
      </c>
      <c r="R45" s="244">
        <f t="shared" si="4"/>
        <v>3.991596638655448E-2</v>
      </c>
      <c r="S45" s="244">
        <f t="shared" si="4"/>
        <v>-1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5" customHeight="1" x14ac:dyDescent="0.2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7.9936411521852824E-2</v>
      </c>
      <c r="R46" s="249">
        <f t="shared" si="5"/>
        <v>3.8388509282653915E-2</v>
      </c>
      <c r="S46" s="249">
        <f t="shared" si="5"/>
        <v>-1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5" customHeight="1" x14ac:dyDescent="0.2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5.1470588235294157E-2</v>
      </c>
      <c r="R47" s="249">
        <f t="shared" si="6"/>
        <v>2.9500000000000082E-2</v>
      </c>
      <c r="S47" s="249">
        <f t="shared" si="6"/>
        <v>-1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5" customHeight="1" x14ac:dyDescent="0.2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4.1666666666666741E-2</v>
      </c>
      <c r="R48" s="249">
        <f t="shared" si="7"/>
        <v>3.3600000000000074E-2</v>
      </c>
      <c r="S48" s="249">
        <f t="shared" si="7"/>
        <v>-1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5" customHeight="1" x14ac:dyDescent="0.2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5.5469014561462915E-2</v>
      </c>
      <c r="R49" s="249">
        <f t="shared" si="8"/>
        <v>2.9272080338809126E-2</v>
      </c>
      <c r="S49" s="249">
        <f t="shared" si="8"/>
        <v>-1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5.9" customHeight="1" thickBot="1" x14ac:dyDescent="0.25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3.7854889589905349E-2</v>
      </c>
      <c r="R50" s="256">
        <f t="shared" si="9"/>
        <v>2.629999999999999E-2</v>
      </c>
      <c r="S50" s="256">
        <f t="shared" si="9"/>
        <v>-1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5.9" customHeight="1" thickBot="1" x14ac:dyDescent="0.25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2.4467396960389909E-2</v>
      </c>
      <c r="R51" s="264">
        <f t="shared" si="10"/>
        <v>9.1164289438447899E-3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5.9" customHeight="1" thickTop="1" thickBot="1" x14ac:dyDescent="0.25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5.9" customHeight="1" thickTop="1" thickBot="1" x14ac:dyDescent="0.25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5" customHeight="1" thickTop="1" x14ac:dyDescent="0.2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5.9" customHeight="1" thickBot="1" x14ac:dyDescent="0.25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/>
      <c r="O55" s="231"/>
      <c r="P55" s="231"/>
      <c r="Q55" s="231">
        <v>1.4999999999999999E-2</v>
      </c>
      <c r="R55" s="231">
        <v>1.4999999999999999E-2</v>
      </c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/>
      <c r="Y55" s="231"/>
      <c r="Z55" s="231"/>
      <c r="AA55" s="231"/>
      <c r="AB55" s="232"/>
      <c r="AC55" s="201"/>
      <c r="AD55" s="221" t="s">
        <v>614</v>
      </c>
      <c r="AE55" s="183"/>
      <c r="AF55" s="183"/>
      <c r="AG55" s="189"/>
      <c r="AH55" s="180"/>
    </row>
    <row r="56" spans="2:34" s="175" customFormat="1" ht="14.15" customHeight="1" thickTop="1" x14ac:dyDescent="0.2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5" customHeight="1" x14ac:dyDescent="0.3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5" customHeight="1" x14ac:dyDescent="0.3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5" customHeight="1" x14ac:dyDescent="0.3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5" customHeight="1" x14ac:dyDescent="0.3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5" customHeight="1" x14ac:dyDescent="0.3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5" customHeight="1" x14ac:dyDescent="0.3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5" customHeight="1" x14ac:dyDescent="0.3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5" customHeight="1" x14ac:dyDescent="0.3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5" customHeight="1" x14ac:dyDescent="0.3"/>
    <row r="66" ht="14.15" customHeight="1" x14ac:dyDescent="0.3"/>
    <row r="67" ht="14.15" customHeight="1" x14ac:dyDescent="0.3"/>
    <row r="68" ht="14.15" customHeight="1" x14ac:dyDescent="0.3"/>
    <row r="69" ht="14.15" customHeight="1" x14ac:dyDescent="0.3"/>
    <row r="70" ht="14.15" customHeight="1" x14ac:dyDescent="0.3"/>
    <row r="71" ht="14.15" customHeight="1" x14ac:dyDescent="0.3"/>
    <row r="72" ht="14.15" customHeight="1" x14ac:dyDescent="0.3"/>
    <row r="73" ht="14.15" customHeight="1" x14ac:dyDescent="0.3"/>
    <row r="74" ht="14.15" customHeight="1" x14ac:dyDescent="0.3"/>
    <row r="75" ht="14.15" customHeight="1" x14ac:dyDescent="0.3"/>
    <row r="76" ht="14.15" customHeight="1" x14ac:dyDescent="0.3"/>
    <row r="77" ht="14.15" customHeight="1" x14ac:dyDescent="0.3"/>
    <row r="78" ht="14.15" customHeight="1" x14ac:dyDescent="0.3"/>
    <row r="79" ht="14.15" customHeight="1" x14ac:dyDescent="0.3"/>
    <row r="80" ht="14.15" customHeight="1" x14ac:dyDescent="0.3"/>
    <row r="81" ht="14.15" customHeight="1" x14ac:dyDescent="0.3"/>
    <row r="82" ht="14.15" customHeight="1" x14ac:dyDescent="0.3"/>
    <row r="83" ht="14.15" customHeight="1" x14ac:dyDescent="0.3"/>
    <row r="84" ht="14.15" customHeight="1" x14ac:dyDescent="0.3"/>
    <row r="85" ht="14.15" customHeight="1" x14ac:dyDescent="0.3"/>
    <row r="86" ht="14.15" customHeight="1" x14ac:dyDescent="0.3"/>
    <row r="87" ht="14.15" customHeight="1" x14ac:dyDescent="0.3"/>
    <row r="88" ht="14.15" customHeight="1" x14ac:dyDescent="0.3"/>
    <row r="89" ht="14.15" customHeight="1" x14ac:dyDescent="0.3"/>
    <row r="90" ht="14.15" customHeight="1" x14ac:dyDescent="0.3"/>
    <row r="91" ht="14.15" customHeight="1" x14ac:dyDescent="0.3"/>
    <row r="92" ht="14.15" customHeight="1" x14ac:dyDescent="0.3"/>
    <row r="93" ht="14.15" customHeight="1" x14ac:dyDescent="0.3"/>
    <row r="94" ht="14.15" customHeight="1" x14ac:dyDescent="0.3"/>
    <row r="95" ht="14.15" customHeight="1" x14ac:dyDescent="0.3"/>
    <row r="96" ht="14.15" customHeight="1" x14ac:dyDescent="0.3"/>
    <row r="97" ht="14.15" customHeight="1" x14ac:dyDescent="0.3"/>
    <row r="98" ht="14.15" customHeight="1" x14ac:dyDescent="0.3"/>
    <row r="99" ht="14.15" customHeight="1" x14ac:dyDescent="0.3"/>
    <row r="100" ht="14.15" customHeight="1" x14ac:dyDescent="0.3"/>
    <row r="101" ht="14.15" customHeight="1" x14ac:dyDescent="0.3"/>
    <row r="102" ht="14.15" customHeight="1" x14ac:dyDescent="0.3"/>
    <row r="103" ht="14.15" customHeight="1" x14ac:dyDescent="0.3"/>
    <row r="104" ht="14.15" customHeight="1" x14ac:dyDescent="0.3"/>
    <row r="105" ht="14.15" customHeight="1" x14ac:dyDescent="0.3"/>
    <row r="106" ht="14.15" customHeight="1" x14ac:dyDescent="0.3"/>
    <row r="107" ht="14.15" customHeight="1" x14ac:dyDescent="0.3"/>
    <row r="108" ht="14.15" customHeight="1" x14ac:dyDescent="0.3"/>
    <row r="109" ht="14.15" customHeight="1" x14ac:dyDescent="0.3"/>
    <row r="110" ht="14.15" customHeight="1" x14ac:dyDescent="0.3"/>
    <row r="111" ht="14.15" customHeight="1" x14ac:dyDescent="0.3"/>
    <row r="112" ht="14.15" customHeight="1" x14ac:dyDescent="0.3"/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  <row r="123" ht="14.15" customHeight="1" x14ac:dyDescent="0.3"/>
    <row r="124" ht="14.15" customHeight="1" x14ac:dyDescent="0.3"/>
    <row r="125" ht="14.15" customHeight="1" x14ac:dyDescent="0.3"/>
    <row r="126" ht="14.15" customHeight="1" x14ac:dyDescent="0.3"/>
    <row r="127" ht="14.15" customHeight="1" x14ac:dyDescent="0.3"/>
    <row r="128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  <row r="133" ht="14.15" customHeight="1" x14ac:dyDescent="0.3"/>
    <row r="134" ht="14.15" customHeight="1" x14ac:dyDescent="0.3"/>
    <row r="135" ht="14.15" customHeight="1" x14ac:dyDescent="0.3"/>
    <row r="136" ht="14.15" customHeight="1" x14ac:dyDescent="0.3"/>
    <row r="137" ht="14.15" customHeight="1" x14ac:dyDescent="0.3"/>
    <row r="138" ht="14.15" customHeight="1" x14ac:dyDescent="0.3"/>
    <row r="139" ht="14.15" customHeight="1" x14ac:dyDescent="0.3"/>
    <row r="140" ht="14.15" customHeight="1" x14ac:dyDescent="0.3"/>
    <row r="141" ht="14.15" customHeight="1" x14ac:dyDescent="0.3"/>
    <row r="142" ht="14.15" customHeight="1" x14ac:dyDescent="0.3"/>
    <row r="143" ht="14.15" customHeight="1" x14ac:dyDescent="0.3"/>
    <row r="144" ht="14.15" customHeight="1" x14ac:dyDescent="0.3"/>
    <row r="145" ht="14.15" customHeight="1" x14ac:dyDescent="0.3"/>
    <row r="146" ht="14.15" customHeight="1" x14ac:dyDescent="0.3"/>
    <row r="147" ht="14.15" customHeight="1" x14ac:dyDescent="0.3"/>
    <row r="148" ht="14.15" customHeight="1" x14ac:dyDescent="0.3"/>
    <row r="149" ht="14.15" customHeight="1" x14ac:dyDescent="0.3"/>
    <row r="150" ht="14.15" customHeight="1" x14ac:dyDescent="0.3"/>
    <row r="151" ht="14.15" customHeight="1" x14ac:dyDescent="0.3"/>
    <row r="152" ht="14.15" customHeight="1" x14ac:dyDescent="0.3"/>
    <row r="153" ht="14.15" customHeight="1" x14ac:dyDescent="0.3"/>
    <row r="154" ht="14.15" customHeight="1" x14ac:dyDescent="0.3"/>
    <row r="155" ht="14.15" customHeight="1" x14ac:dyDescent="0.3"/>
    <row r="156" ht="14.15" customHeight="1" x14ac:dyDescent="0.3"/>
    <row r="157" ht="14.15" customHeight="1" x14ac:dyDescent="0.3"/>
    <row r="158" ht="14.15" customHeight="1" x14ac:dyDescent="0.3"/>
    <row r="159" ht="14.15" customHeight="1" x14ac:dyDescent="0.3"/>
    <row r="160" ht="14.15" customHeight="1" x14ac:dyDescent="0.3"/>
    <row r="161" ht="14.15" customHeight="1" x14ac:dyDescent="0.3"/>
    <row r="162" ht="14.15" customHeight="1" x14ac:dyDescent="0.3"/>
    <row r="163" ht="14.15" customHeight="1" x14ac:dyDescent="0.3"/>
    <row r="164" ht="14.15" customHeight="1" x14ac:dyDescent="0.3"/>
    <row r="165" ht="14.15" customHeight="1" x14ac:dyDescent="0.3"/>
    <row r="166" ht="14.15" customHeight="1" x14ac:dyDescent="0.3"/>
    <row r="167" ht="14.15" customHeight="1" x14ac:dyDescent="0.3"/>
    <row r="168" ht="14.15" customHeight="1" x14ac:dyDescent="0.3"/>
    <row r="169" ht="14.15" customHeight="1" x14ac:dyDescent="0.3"/>
    <row r="170" ht="14.15" customHeight="1" x14ac:dyDescent="0.3"/>
    <row r="171" ht="14.15" customHeight="1" x14ac:dyDescent="0.3"/>
    <row r="172" ht="14.15" customHeight="1" x14ac:dyDescent="0.3"/>
    <row r="173" ht="14.15" customHeight="1" x14ac:dyDescent="0.3"/>
    <row r="174" ht="14.15" customHeight="1" x14ac:dyDescent="0.3"/>
    <row r="175" ht="14.15" customHeight="1" x14ac:dyDescent="0.3"/>
    <row r="176" ht="14.15" customHeight="1" x14ac:dyDescent="0.3"/>
    <row r="177" ht="14.15" customHeight="1" x14ac:dyDescent="0.3"/>
    <row r="178" ht="14.15" customHeight="1" x14ac:dyDescent="0.3"/>
    <row r="179" ht="14.15" customHeight="1" x14ac:dyDescent="0.3"/>
    <row r="180" ht="14.15" customHeight="1" x14ac:dyDescent="0.3"/>
    <row r="181" ht="14.15" customHeight="1" x14ac:dyDescent="0.3"/>
    <row r="182" ht="14.15" customHeight="1" x14ac:dyDescent="0.3"/>
    <row r="183" ht="14.15" customHeight="1" x14ac:dyDescent="0.3"/>
    <row r="184" ht="14.15" customHeight="1" x14ac:dyDescent="0.3"/>
    <row r="185" ht="14.15" customHeight="1" x14ac:dyDescent="0.3"/>
    <row r="186" ht="14.15" customHeight="1" x14ac:dyDescent="0.3"/>
    <row r="187" ht="14.15" customHeight="1" x14ac:dyDescent="0.3"/>
    <row r="188" ht="14.15" customHeight="1" x14ac:dyDescent="0.3"/>
    <row r="189" ht="14.15" customHeight="1" x14ac:dyDescent="0.3"/>
    <row r="190" ht="14.15" customHeight="1" x14ac:dyDescent="0.3"/>
    <row r="191" ht="14.15" customHeight="1" x14ac:dyDescent="0.3"/>
    <row r="192" ht="14.15" customHeight="1" x14ac:dyDescent="0.3"/>
    <row r="193" ht="14.15" customHeight="1" x14ac:dyDescent="0.3"/>
    <row r="194" ht="14.15" customHeight="1" x14ac:dyDescent="0.3"/>
    <row r="195" ht="14.15" customHeight="1" x14ac:dyDescent="0.3"/>
    <row r="196" ht="14.15" customHeight="1" x14ac:dyDescent="0.3"/>
    <row r="197" ht="14.15" customHeight="1" x14ac:dyDescent="0.3"/>
    <row r="198" ht="14.15" customHeight="1" x14ac:dyDescent="0.3"/>
    <row r="199" ht="14.15" customHeight="1" x14ac:dyDescent="0.3"/>
    <row r="200" ht="14.15" customHeight="1" x14ac:dyDescent="0.3"/>
    <row r="201" ht="14.15" customHeight="1" x14ac:dyDescent="0.3"/>
    <row r="202" ht="14.15" customHeight="1" x14ac:dyDescent="0.3"/>
    <row r="203" ht="14.15" customHeight="1" x14ac:dyDescent="0.3"/>
    <row r="204" ht="14.15" customHeight="1" x14ac:dyDescent="0.3"/>
    <row r="205" ht="14.15" customHeight="1" x14ac:dyDescent="0.3"/>
    <row r="206" ht="14.15" customHeight="1" x14ac:dyDescent="0.3"/>
    <row r="207" ht="14.15" customHeight="1" x14ac:dyDescent="0.3"/>
    <row r="208" ht="14.15" customHeight="1" x14ac:dyDescent="0.3"/>
    <row r="209" ht="14.15" customHeight="1" x14ac:dyDescent="0.3"/>
    <row r="210" ht="14.15" customHeight="1" x14ac:dyDescent="0.3"/>
    <row r="211" ht="14.15" customHeight="1" x14ac:dyDescent="0.3"/>
    <row r="212" ht="14.15" customHeight="1" x14ac:dyDescent="0.3"/>
    <row r="213" ht="14.15" customHeight="1" x14ac:dyDescent="0.3"/>
    <row r="214" ht="14.15" customHeight="1" x14ac:dyDescent="0.3"/>
    <row r="215" ht="14.15" customHeight="1" x14ac:dyDescent="0.3"/>
    <row r="216" ht="14.15" customHeight="1" x14ac:dyDescent="0.3"/>
    <row r="217" ht="14.15" customHeight="1" x14ac:dyDescent="0.3"/>
    <row r="218" ht="14.15" customHeight="1" x14ac:dyDescent="0.3"/>
    <row r="219" ht="14.15" customHeight="1" x14ac:dyDescent="0.3"/>
    <row r="220" ht="14.15" customHeight="1" x14ac:dyDescent="0.3"/>
    <row r="221" ht="14.15" customHeight="1" x14ac:dyDescent="0.3"/>
    <row r="222" ht="14.15" customHeight="1" x14ac:dyDescent="0.3"/>
    <row r="223" ht="14.15" customHeight="1" x14ac:dyDescent="0.3"/>
    <row r="224" ht="14.15" customHeight="1" x14ac:dyDescent="0.3"/>
    <row r="225" ht="14.15" customHeight="1" x14ac:dyDescent="0.3"/>
    <row r="226" ht="14.15" customHeight="1" x14ac:dyDescent="0.3"/>
    <row r="227" ht="14.15" customHeight="1" x14ac:dyDescent="0.3"/>
    <row r="228" ht="14.15" customHeight="1" x14ac:dyDescent="0.3"/>
    <row r="229" ht="14.15" customHeight="1" x14ac:dyDescent="0.3"/>
    <row r="230" ht="14.15" customHeight="1" x14ac:dyDescent="0.3"/>
    <row r="231" ht="14.15" customHeight="1" x14ac:dyDescent="0.3"/>
    <row r="232" ht="14.15" customHeight="1" x14ac:dyDescent="0.3"/>
    <row r="233" ht="14.15" customHeight="1" x14ac:dyDescent="0.3"/>
    <row r="234" ht="14.15" customHeight="1" x14ac:dyDescent="0.3"/>
    <row r="235" ht="14.15" customHeight="1" x14ac:dyDescent="0.3"/>
    <row r="236" ht="14.15" customHeight="1" x14ac:dyDescent="0.3"/>
    <row r="237" ht="14.15" customHeight="1" x14ac:dyDescent="0.3"/>
    <row r="238" ht="14.15" customHeight="1" x14ac:dyDescent="0.3"/>
    <row r="239" ht="14.15" customHeight="1" x14ac:dyDescent="0.3"/>
    <row r="240" ht="14.15" customHeight="1" x14ac:dyDescent="0.3"/>
    <row r="241" ht="14.15" customHeight="1" x14ac:dyDescent="0.3"/>
    <row r="242" ht="14.15" customHeight="1" x14ac:dyDescent="0.3"/>
    <row r="243" ht="14.15" customHeight="1" x14ac:dyDescent="0.3"/>
    <row r="244" ht="14.15" customHeight="1" x14ac:dyDescent="0.3"/>
    <row r="245" ht="14.15" customHeight="1" x14ac:dyDescent="0.3"/>
    <row r="246" ht="14.15" customHeight="1" x14ac:dyDescent="0.3"/>
    <row r="247" ht="14.15" customHeight="1" x14ac:dyDescent="0.3"/>
    <row r="248" ht="14.15" customHeight="1" x14ac:dyDescent="0.3"/>
    <row r="249" ht="14.15" customHeight="1" x14ac:dyDescent="0.3"/>
    <row r="250" ht="14.15" customHeight="1" x14ac:dyDescent="0.3"/>
    <row r="251" ht="14.15" customHeight="1" x14ac:dyDescent="0.3"/>
    <row r="252" ht="14.15" customHeight="1" x14ac:dyDescent="0.3"/>
    <row r="253" ht="14.15" customHeight="1" x14ac:dyDescent="0.3"/>
    <row r="254" ht="14.15" customHeight="1" x14ac:dyDescent="0.3"/>
    <row r="255" ht="14.15" customHeight="1" x14ac:dyDescent="0.3"/>
    <row r="256" ht="14.15" customHeight="1" x14ac:dyDescent="0.3"/>
    <row r="257" ht="14.15" customHeight="1" x14ac:dyDescent="0.3"/>
    <row r="258" ht="14.15" customHeight="1" x14ac:dyDescent="0.3"/>
    <row r="259" ht="14.15" customHeight="1" x14ac:dyDescent="0.3"/>
    <row r="260" ht="14.15" customHeight="1" x14ac:dyDescent="0.3"/>
    <row r="261" ht="14.15" customHeight="1" x14ac:dyDescent="0.3"/>
    <row r="262" ht="14.15" customHeight="1" x14ac:dyDescent="0.3"/>
    <row r="263" ht="14.15" customHeight="1" x14ac:dyDescent="0.3"/>
    <row r="264" ht="14.15" customHeight="1" x14ac:dyDescent="0.3"/>
    <row r="265" ht="14.15" customHeight="1" x14ac:dyDescent="0.3"/>
    <row r="266" ht="14.15" customHeight="1" x14ac:dyDescent="0.3"/>
    <row r="267" ht="14.15" customHeight="1" x14ac:dyDescent="0.3"/>
    <row r="268" ht="14.15" customHeight="1" x14ac:dyDescent="0.3"/>
    <row r="269" ht="14.15" customHeight="1" x14ac:dyDescent="0.3"/>
    <row r="270" ht="14.15" customHeight="1" x14ac:dyDescent="0.3"/>
    <row r="271" ht="14.15" customHeight="1" x14ac:dyDescent="0.3"/>
    <row r="272" ht="14.15" customHeight="1" x14ac:dyDescent="0.3"/>
    <row r="273" ht="14.15" customHeight="1" x14ac:dyDescent="0.3"/>
    <row r="274" ht="14.15" customHeight="1" x14ac:dyDescent="0.3"/>
    <row r="275" ht="14.15" customHeight="1" x14ac:dyDescent="0.3"/>
    <row r="276" ht="14.15" customHeight="1" x14ac:dyDescent="0.3"/>
    <row r="277" ht="14.15" customHeight="1" x14ac:dyDescent="0.3"/>
    <row r="278" ht="14.15" customHeight="1" x14ac:dyDescent="0.3"/>
    <row r="279" ht="14.15" customHeight="1" x14ac:dyDescent="0.3"/>
    <row r="280" ht="14.15" customHeight="1" x14ac:dyDescent="0.3"/>
    <row r="281" ht="14.15" customHeight="1" x14ac:dyDescent="0.3"/>
    <row r="282" ht="14.15" customHeight="1" x14ac:dyDescent="0.3"/>
    <row r="283" ht="14.15" customHeight="1" x14ac:dyDescent="0.3"/>
    <row r="284" ht="14.15" customHeight="1" x14ac:dyDescent="0.3"/>
    <row r="285" ht="14.15" customHeight="1" x14ac:dyDescent="0.3"/>
    <row r="286" ht="14.15" customHeight="1" x14ac:dyDescent="0.3"/>
    <row r="287" ht="14.15" customHeight="1" x14ac:dyDescent="0.3"/>
    <row r="288" ht="14.15" customHeight="1" x14ac:dyDescent="0.3"/>
    <row r="289" ht="14.15" customHeight="1" x14ac:dyDescent="0.3"/>
    <row r="290" ht="14.15" customHeight="1" x14ac:dyDescent="0.3"/>
    <row r="291" ht="14.15" customHeight="1" x14ac:dyDescent="0.3"/>
    <row r="292" ht="14.15" customHeight="1" x14ac:dyDescent="0.3"/>
    <row r="293" ht="14.15" customHeight="1" x14ac:dyDescent="0.3"/>
    <row r="294" ht="14.15" customHeight="1" x14ac:dyDescent="0.3"/>
    <row r="295" ht="14.15" customHeight="1" x14ac:dyDescent="0.3"/>
    <row r="296" ht="14.15" customHeight="1" x14ac:dyDescent="0.3"/>
    <row r="297" ht="14.15" customHeight="1" x14ac:dyDescent="0.3"/>
    <row r="298" ht="14.15" customHeight="1" x14ac:dyDescent="0.3"/>
    <row r="299" ht="14.15" customHeight="1" x14ac:dyDescent="0.3"/>
    <row r="300" ht="14.15" customHeight="1" x14ac:dyDescent="0.3"/>
    <row r="301" ht="14.15" customHeight="1" x14ac:dyDescent="0.3"/>
    <row r="302" ht="14.15" customHeight="1" x14ac:dyDescent="0.3"/>
    <row r="303" ht="14.15" customHeight="1" x14ac:dyDescent="0.3"/>
    <row r="304" ht="14.15" customHeight="1" x14ac:dyDescent="0.3"/>
    <row r="305" ht="14.15" customHeight="1" x14ac:dyDescent="0.3"/>
    <row r="306" ht="14.15" customHeight="1" x14ac:dyDescent="0.3"/>
    <row r="307" ht="14.15" customHeight="1" x14ac:dyDescent="0.3"/>
    <row r="308" ht="14.15" customHeight="1" x14ac:dyDescent="0.3"/>
    <row r="309" ht="14.15" customHeight="1" x14ac:dyDescent="0.3"/>
    <row r="310" ht="14.15" customHeight="1" x14ac:dyDescent="0.3"/>
    <row r="311" ht="14.15" customHeight="1" x14ac:dyDescent="0.3"/>
    <row r="312" ht="14.15" customHeight="1" x14ac:dyDescent="0.3"/>
    <row r="313" ht="14.15" customHeight="1" x14ac:dyDescent="0.3"/>
    <row r="314" ht="14.15" customHeight="1" x14ac:dyDescent="0.3"/>
    <row r="315" ht="14.15" customHeight="1" x14ac:dyDescent="0.3"/>
    <row r="316" ht="14.15" customHeight="1" x14ac:dyDescent="0.3"/>
    <row r="317" ht="14.15" customHeight="1" x14ac:dyDescent="0.3"/>
    <row r="318" ht="14.15" customHeight="1" x14ac:dyDescent="0.3"/>
    <row r="319" ht="14.15" customHeight="1" x14ac:dyDescent="0.3"/>
    <row r="320" ht="14.15" customHeight="1" x14ac:dyDescent="0.3"/>
    <row r="321" ht="14.15" customHeight="1" x14ac:dyDescent="0.3"/>
    <row r="322" ht="14.15" customHeight="1" x14ac:dyDescent="0.3"/>
    <row r="323" ht="14.15" customHeight="1" x14ac:dyDescent="0.3"/>
    <row r="324" ht="14.15" customHeight="1" x14ac:dyDescent="0.3"/>
    <row r="325" ht="14.15" customHeight="1" x14ac:dyDescent="0.3"/>
    <row r="326" ht="14.15" customHeight="1" x14ac:dyDescent="0.3"/>
    <row r="327" ht="14.15" customHeight="1" x14ac:dyDescent="0.3"/>
    <row r="328" ht="14.15" customHeight="1" x14ac:dyDescent="0.3"/>
    <row r="329" ht="14.15" customHeight="1" x14ac:dyDescent="0.3"/>
    <row r="330" ht="14.15" customHeight="1" x14ac:dyDescent="0.3"/>
    <row r="331" ht="14.15" customHeight="1" x14ac:dyDescent="0.3"/>
    <row r="332" ht="14.15" customHeight="1" x14ac:dyDescent="0.3"/>
    <row r="333" ht="14.15" customHeight="1" x14ac:dyDescent="0.3"/>
    <row r="334" ht="14.15" customHeight="1" x14ac:dyDescent="0.3"/>
    <row r="335" ht="14.15" customHeight="1" x14ac:dyDescent="0.3"/>
    <row r="336" ht="14.15" customHeight="1" x14ac:dyDescent="0.3"/>
    <row r="337" ht="14.15" customHeight="1" x14ac:dyDescent="0.3"/>
    <row r="338" ht="14.15" customHeight="1" x14ac:dyDescent="0.3"/>
    <row r="339" ht="14.15" customHeight="1" x14ac:dyDescent="0.3"/>
    <row r="340" ht="14.15" customHeight="1" x14ac:dyDescent="0.3"/>
    <row r="341" ht="14.15" customHeight="1" x14ac:dyDescent="0.3"/>
    <row r="342" ht="14.15" customHeight="1" x14ac:dyDescent="0.3"/>
    <row r="343" ht="14.15" customHeight="1" x14ac:dyDescent="0.3"/>
    <row r="344" ht="14.15" customHeight="1" x14ac:dyDescent="0.3"/>
    <row r="345" ht="14.15" customHeight="1" x14ac:dyDescent="0.3"/>
    <row r="346" ht="14.15" customHeight="1" x14ac:dyDescent="0.3"/>
    <row r="347" ht="14.15" customHeight="1" x14ac:dyDescent="0.3"/>
    <row r="348" ht="14.15" customHeight="1" x14ac:dyDescent="0.3"/>
    <row r="349" ht="14.15" customHeight="1" x14ac:dyDescent="0.3"/>
    <row r="350" ht="14.15" customHeight="1" x14ac:dyDescent="0.3"/>
    <row r="351" ht="14.15" customHeight="1" x14ac:dyDescent="0.3"/>
    <row r="352" ht="14.15" customHeight="1" x14ac:dyDescent="0.3"/>
    <row r="353" ht="14.15" customHeight="1" x14ac:dyDescent="0.3"/>
    <row r="354" ht="14.15" customHeight="1" x14ac:dyDescent="0.3"/>
    <row r="355" ht="14.15" customHeight="1" x14ac:dyDescent="0.3"/>
    <row r="356" ht="14.15" customHeight="1" x14ac:dyDescent="0.3"/>
    <row r="357" ht="14.15" customHeight="1" x14ac:dyDescent="0.3"/>
    <row r="358" ht="14.15" customHeight="1" x14ac:dyDescent="0.3"/>
    <row r="359" ht="14.15" customHeight="1" x14ac:dyDescent="0.3"/>
    <row r="360" ht="14.15" customHeight="1" x14ac:dyDescent="0.3"/>
    <row r="361" ht="14.15" customHeight="1" x14ac:dyDescent="0.3"/>
    <row r="362" ht="14.15" customHeight="1" x14ac:dyDescent="0.3"/>
    <row r="363" ht="14.15" customHeight="1" x14ac:dyDescent="0.3"/>
    <row r="364" ht="14.15" customHeight="1" x14ac:dyDescent="0.3"/>
    <row r="365" ht="14.15" customHeight="1" x14ac:dyDescent="0.3"/>
    <row r="366" ht="14.15" customHeight="1" x14ac:dyDescent="0.3"/>
    <row r="367" ht="14.15" customHeight="1" x14ac:dyDescent="0.3"/>
    <row r="368" ht="14.15" customHeight="1" x14ac:dyDescent="0.3"/>
    <row r="369" ht="14.15" customHeight="1" x14ac:dyDescent="0.3"/>
    <row r="370" ht="14.15" customHeight="1" x14ac:dyDescent="0.3"/>
    <row r="371" ht="14.15" customHeight="1" x14ac:dyDescent="0.3"/>
    <row r="372" ht="14.15" customHeight="1" x14ac:dyDescent="0.3"/>
    <row r="373" ht="14.15" customHeight="1" x14ac:dyDescent="0.3"/>
    <row r="374" ht="14.15" customHeight="1" x14ac:dyDescent="0.3"/>
    <row r="375" ht="14.15" customHeight="1" x14ac:dyDescent="0.3"/>
    <row r="376" ht="14.15" customHeight="1" x14ac:dyDescent="0.3"/>
    <row r="377" ht="14.15" customHeight="1" x14ac:dyDescent="0.3"/>
    <row r="378" ht="14.15" customHeight="1" x14ac:dyDescent="0.3"/>
    <row r="379" ht="14.15" customHeight="1" x14ac:dyDescent="0.3"/>
    <row r="380" ht="14.15" customHeight="1" x14ac:dyDescent="0.3"/>
    <row r="381" ht="14.15" customHeight="1" x14ac:dyDescent="0.3"/>
    <row r="382" ht="14.15" customHeight="1" x14ac:dyDescent="0.3"/>
    <row r="383" ht="14.15" customHeight="1" x14ac:dyDescent="0.3"/>
    <row r="384" ht="14.15" customHeight="1" x14ac:dyDescent="0.3"/>
    <row r="385" ht="14.15" customHeight="1" x14ac:dyDescent="0.3"/>
    <row r="386" ht="14.15" customHeight="1" x14ac:dyDescent="0.3"/>
    <row r="387" ht="14.15" customHeight="1" x14ac:dyDescent="0.3"/>
    <row r="388" ht="14.15" customHeight="1" x14ac:dyDescent="0.3"/>
    <row r="389" ht="14.15" customHeight="1" x14ac:dyDescent="0.3"/>
    <row r="390" ht="14.15" customHeight="1" x14ac:dyDescent="0.3"/>
    <row r="391" ht="14.15" customHeight="1" x14ac:dyDescent="0.3"/>
    <row r="392" ht="14.15" customHeight="1" x14ac:dyDescent="0.3"/>
    <row r="393" ht="14.15" customHeight="1" x14ac:dyDescent="0.3"/>
    <row r="394" ht="14.15" customHeight="1" x14ac:dyDescent="0.3"/>
    <row r="395" ht="14.15" customHeight="1" x14ac:dyDescent="0.3"/>
    <row r="396" ht="14.15" customHeight="1" x14ac:dyDescent="0.3"/>
    <row r="397" ht="14.15" customHeight="1" x14ac:dyDescent="0.3"/>
    <row r="398" ht="14.15" customHeight="1" x14ac:dyDescent="0.3"/>
    <row r="399" ht="14.15" customHeight="1" x14ac:dyDescent="0.3"/>
    <row r="400" ht="14.15" customHeight="1" x14ac:dyDescent="0.3"/>
    <row r="401" ht="14.15" customHeight="1" x14ac:dyDescent="0.3"/>
    <row r="402" ht="14.15" customHeight="1" x14ac:dyDescent="0.3"/>
    <row r="403" ht="14.15" customHeight="1" x14ac:dyDescent="0.3"/>
    <row r="404" ht="14.15" customHeight="1" x14ac:dyDescent="0.3"/>
    <row r="405" ht="14.15" customHeight="1" x14ac:dyDescent="0.3"/>
    <row r="406" ht="14.15" customHeight="1" x14ac:dyDescent="0.3"/>
    <row r="407" ht="14.15" customHeight="1" x14ac:dyDescent="0.3"/>
    <row r="408" ht="14.15" customHeight="1" x14ac:dyDescent="0.3"/>
    <row r="409" ht="14.15" customHeight="1" x14ac:dyDescent="0.3"/>
    <row r="410" ht="14.15" customHeight="1" x14ac:dyDescent="0.3"/>
    <row r="411" ht="14.15" customHeight="1" x14ac:dyDescent="0.3"/>
    <row r="412" ht="14.15" customHeight="1" x14ac:dyDescent="0.3"/>
    <row r="413" ht="14.15" customHeight="1" x14ac:dyDescent="0.3"/>
    <row r="414" ht="14.15" customHeight="1" x14ac:dyDescent="0.3"/>
    <row r="415" ht="14.15" customHeight="1" x14ac:dyDescent="0.3"/>
    <row r="416" ht="14.15" customHeight="1" x14ac:dyDescent="0.3"/>
    <row r="417" ht="14.15" customHeight="1" x14ac:dyDescent="0.3"/>
    <row r="418" ht="14.15" customHeight="1" x14ac:dyDescent="0.3"/>
    <row r="419" ht="14.15" customHeight="1" x14ac:dyDescent="0.3"/>
    <row r="420" ht="14.15" customHeight="1" x14ac:dyDescent="0.3"/>
    <row r="421" ht="14.15" customHeight="1" x14ac:dyDescent="0.3"/>
    <row r="422" ht="14.15" customHeight="1" x14ac:dyDescent="0.3"/>
    <row r="423" ht="14.15" customHeight="1" x14ac:dyDescent="0.3"/>
    <row r="424" ht="14.15" customHeight="1" x14ac:dyDescent="0.3"/>
    <row r="425" ht="14.15" customHeight="1" x14ac:dyDescent="0.3"/>
    <row r="426" ht="14.15" customHeight="1" x14ac:dyDescent="0.3"/>
    <row r="427" ht="14.15" customHeight="1" x14ac:dyDescent="0.3"/>
    <row r="428" ht="14.15" customHeight="1" x14ac:dyDescent="0.3"/>
    <row r="429" ht="14.15" customHeight="1" x14ac:dyDescent="0.3"/>
    <row r="430" ht="14.15" customHeight="1" x14ac:dyDescent="0.3"/>
    <row r="431" ht="14.15" customHeight="1" x14ac:dyDescent="0.3"/>
    <row r="432" ht="14.15" customHeight="1" x14ac:dyDescent="0.3"/>
    <row r="433" ht="14.15" customHeight="1" x14ac:dyDescent="0.3"/>
    <row r="434" ht="14.15" customHeight="1" x14ac:dyDescent="0.3"/>
    <row r="435" ht="14.15" customHeight="1" x14ac:dyDescent="0.3"/>
    <row r="436" ht="14.15" customHeight="1" x14ac:dyDescent="0.3"/>
    <row r="437" ht="14.15" customHeight="1" x14ac:dyDescent="0.3"/>
    <row r="438" ht="14.15" customHeight="1" x14ac:dyDescent="0.3"/>
    <row r="439" ht="14.15" customHeight="1" x14ac:dyDescent="0.3"/>
    <row r="440" ht="14.15" customHeight="1" x14ac:dyDescent="0.3"/>
    <row r="441" ht="14.15" customHeight="1" x14ac:dyDescent="0.3"/>
    <row r="442" ht="14.15" customHeight="1" x14ac:dyDescent="0.3"/>
    <row r="443" ht="14.15" customHeight="1" x14ac:dyDescent="0.3"/>
    <row r="444" ht="14.15" customHeight="1" x14ac:dyDescent="0.3"/>
    <row r="445" ht="14.15" customHeight="1" x14ac:dyDescent="0.3"/>
    <row r="446" ht="14.15" customHeight="1" x14ac:dyDescent="0.3"/>
    <row r="447" ht="14.15" customHeight="1" x14ac:dyDescent="0.3"/>
    <row r="448" ht="14.15" customHeight="1" x14ac:dyDescent="0.3"/>
    <row r="449" ht="14.15" customHeight="1" x14ac:dyDescent="0.3"/>
    <row r="450" ht="14.15" customHeight="1" x14ac:dyDescent="0.3"/>
    <row r="451" ht="14.15" customHeight="1" x14ac:dyDescent="0.3"/>
    <row r="452" ht="14.15" customHeight="1" x14ac:dyDescent="0.3"/>
    <row r="453" ht="14.15" customHeight="1" x14ac:dyDescent="0.3"/>
    <row r="454" ht="14.15" customHeight="1" x14ac:dyDescent="0.3"/>
    <row r="455" ht="14.15" customHeight="1" x14ac:dyDescent="0.3"/>
    <row r="456" ht="14.15" customHeight="1" x14ac:dyDescent="0.3"/>
    <row r="457" ht="14.15" customHeight="1" x14ac:dyDescent="0.3"/>
    <row r="458" ht="14.15" customHeight="1" x14ac:dyDescent="0.3"/>
    <row r="459" ht="14.15" customHeight="1" x14ac:dyDescent="0.3"/>
    <row r="460" ht="14.15" customHeight="1" x14ac:dyDescent="0.3"/>
    <row r="461" ht="14.15" customHeight="1" x14ac:dyDescent="0.3"/>
    <row r="462" ht="14.15" customHeight="1" x14ac:dyDescent="0.3"/>
    <row r="463" ht="14.15" customHeight="1" x14ac:dyDescent="0.3"/>
    <row r="464" ht="14.15" customHeight="1" x14ac:dyDescent="0.3"/>
    <row r="465" ht="14.15" customHeight="1" x14ac:dyDescent="0.3"/>
    <row r="466" ht="14.15" customHeight="1" x14ac:dyDescent="0.3"/>
    <row r="467" ht="14.15" customHeight="1" x14ac:dyDescent="0.3"/>
    <row r="468" ht="14.15" customHeight="1" x14ac:dyDescent="0.3"/>
    <row r="469" ht="14.15" customHeight="1" x14ac:dyDescent="0.3"/>
    <row r="470" ht="14.15" customHeight="1" x14ac:dyDescent="0.3"/>
    <row r="471" ht="14.15" customHeight="1" x14ac:dyDescent="0.3"/>
    <row r="472" ht="14.15" customHeight="1" x14ac:dyDescent="0.3"/>
    <row r="473" ht="14.15" customHeight="1" x14ac:dyDescent="0.3"/>
    <row r="474" ht="14.15" customHeight="1" x14ac:dyDescent="0.3"/>
    <row r="475" ht="14.15" customHeight="1" x14ac:dyDescent="0.3"/>
    <row r="476" ht="14.15" customHeight="1" x14ac:dyDescent="0.3"/>
    <row r="477" ht="14.15" customHeight="1" x14ac:dyDescent="0.3"/>
    <row r="478" ht="14.15" customHeight="1" x14ac:dyDescent="0.3"/>
    <row r="479" ht="14.15" customHeight="1" x14ac:dyDescent="0.3"/>
    <row r="480" ht="14.15" customHeight="1" x14ac:dyDescent="0.3"/>
    <row r="481" ht="14.15" customHeight="1" x14ac:dyDescent="0.3"/>
    <row r="482" ht="14.15" customHeight="1" x14ac:dyDescent="0.3"/>
    <row r="483" ht="14.15" customHeight="1" x14ac:dyDescent="0.3"/>
    <row r="484" ht="14.15" customHeight="1" x14ac:dyDescent="0.3"/>
    <row r="485" ht="14.15" customHeight="1" x14ac:dyDescent="0.3"/>
    <row r="486" ht="14.15" customHeight="1" x14ac:dyDescent="0.3"/>
    <row r="487" ht="14.15" customHeight="1" x14ac:dyDescent="0.3"/>
    <row r="488" ht="14.15" customHeight="1" x14ac:dyDescent="0.3"/>
    <row r="489" ht="14.15" customHeight="1" x14ac:dyDescent="0.3"/>
    <row r="490" ht="14.15" customHeight="1" x14ac:dyDescent="0.3"/>
    <row r="491" ht="14.15" customHeight="1" x14ac:dyDescent="0.3"/>
    <row r="492" ht="14.15" customHeight="1" x14ac:dyDescent="0.3"/>
    <row r="493" ht="14.15" customHeight="1" x14ac:dyDescent="0.3"/>
    <row r="494" ht="14.15" customHeight="1" x14ac:dyDescent="0.3"/>
    <row r="495" ht="14.15" customHeight="1" x14ac:dyDescent="0.3"/>
    <row r="496" ht="14.15" customHeight="1" x14ac:dyDescent="0.3"/>
    <row r="497" ht="14.15" customHeight="1" x14ac:dyDescent="0.3"/>
    <row r="498" ht="14.15" customHeight="1" x14ac:dyDescent="0.3"/>
    <row r="499" ht="14.15" customHeight="1" x14ac:dyDescent="0.3"/>
    <row r="500" ht="14.15" customHeight="1" x14ac:dyDescent="0.3"/>
    <row r="501" ht="14.15" customHeight="1" x14ac:dyDescent="0.3"/>
    <row r="502" ht="14.15" customHeight="1" x14ac:dyDescent="0.3"/>
    <row r="503" ht="14.15" customHeight="1" x14ac:dyDescent="0.3"/>
    <row r="504" ht="14.15" customHeight="1" x14ac:dyDescent="0.3"/>
    <row r="505" ht="14.15" customHeight="1" x14ac:dyDescent="0.3"/>
    <row r="506" ht="14.15" customHeight="1" x14ac:dyDescent="0.3"/>
    <row r="507" ht="14.15" customHeight="1" x14ac:dyDescent="0.3"/>
    <row r="508" ht="14.15" customHeight="1" x14ac:dyDescent="0.3"/>
    <row r="509" ht="14.15" customHeight="1" x14ac:dyDescent="0.3"/>
    <row r="510" ht="14.15" customHeight="1" x14ac:dyDescent="0.3"/>
    <row r="511" ht="14.15" customHeight="1" x14ac:dyDescent="0.3"/>
    <row r="512" ht="14.15" customHeight="1" x14ac:dyDescent="0.3"/>
    <row r="513" ht="14.15" customHeight="1" x14ac:dyDescent="0.3"/>
    <row r="514" ht="14.15" customHeight="1" x14ac:dyDescent="0.3"/>
    <row r="515" ht="14.15" customHeight="1" x14ac:dyDescent="0.3"/>
    <row r="516" ht="14.15" customHeight="1" x14ac:dyDescent="0.3"/>
    <row r="517" ht="14.15" customHeight="1" x14ac:dyDescent="0.3"/>
    <row r="518" ht="14.15" customHeight="1" x14ac:dyDescent="0.3"/>
    <row r="519" ht="14.15" customHeight="1" x14ac:dyDescent="0.3"/>
    <row r="520" ht="14.15" customHeight="1" x14ac:dyDescent="0.3"/>
    <row r="521" ht="14.15" customHeight="1" x14ac:dyDescent="0.3"/>
    <row r="522" ht="14.15" customHeight="1" x14ac:dyDescent="0.3"/>
    <row r="523" ht="14.15" customHeight="1" x14ac:dyDescent="0.3"/>
    <row r="524" ht="14.15" customHeight="1" x14ac:dyDescent="0.3"/>
    <row r="525" ht="14.15" customHeight="1" x14ac:dyDescent="0.3"/>
    <row r="526" ht="14.15" customHeight="1" x14ac:dyDescent="0.3"/>
    <row r="527" ht="14.15" customHeight="1" x14ac:dyDescent="0.3"/>
    <row r="528" ht="14.15" customHeight="1" x14ac:dyDescent="0.3"/>
    <row r="529" ht="14.15" customHeight="1" x14ac:dyDescent="0.3"/>
    <row r="530" ht="14.15" customHeight="1" x14ac:dyDescent="0.3"/>
    <row r="531" ht="14.15" customHeight="1" x14ac:dyDescent="0.3"/>
    <row r="532" ht="14.15" customHeight="1" x14ac:dyDescent="0.3"/>
    <row r="533" ht="14.15" customHeight="1" x14ac:dyDescent="0.3"/>
    <row r="534" ht="14.15" customHeight="1" x14ac:dyDescent="0.3"/>
    <row r="535" ht="14.15" customHeight="1" x14ac:dyDescent="0.3"/>
    <row r="536" ht="14.15" customHeight="1" x14ac:dyDescent="0.3"/>
    <row r="537" ht="14.15" customHeight="1" x14ac:dyDescent="0.3"/>
    <row r="538" ht="14.15" customHeight="1" x14ac:dyDescent="0.3"/>
    <row r="539" ht="14.15" customHeight="1" x14ac:dyDescent="0.3"/>
    <row r="540" ht="14.15" customHeight="1" x14ac:dyDescent="0.3"/>
    <row r="541" ht="14.15" customHeight="1" x14ac:dyDescent="0.3"/>
    <row r="542" ht="14.15" customHeight="1" x14ac:dyDescent="0.3"/>
    <row r="543" ht="14.15" customHeight="1" x14ac:dyDescent="0.3"/>
    <row r="544" ht="14.15" customHeight="1" x14ac:dyDescent="0.3"/>
    <row r="545" ht="14.15" customHeight="1" x14ac:dyDescent="0.3"/>
    <row r="546" ht="14.15" customHeight="1" x14ac:dyDescent="0.3"/>
    <row r="547" ht="14.15" customHeight="1" x14ac:dyDescent="0.3"/>
    <row r="548" ht="14.15" customHeight="1" x14ac:dyDescent="0.3"/>
    <row r="549" ht="14.15" customHeight="1" x14ac:dyDescent="0.3"/>
    <row r="550" ht="14.15" customHeight="1" x14ac:dyDescent="0.3"/>
    <row r="551" ht="14.15" customHeight="1" x14ac:dyDescent="0.3"/>
    <row r="552" ht="14.15" customHeight="1" x14ac:dyDescent="0.3"/>
    <row r="553" ht="14.15" customHeight="1" x14ac:dyDescent="0.3"/>
    <row r="554" ht="14.15" customHeight="1" x14ac:dyDescent="0.3"/>
    <row r="555" ht="14.15" customHeight="1" x14ac:dyDescent="0.3"/>
    <row r="556" ht="14.15" customHeight="1" x14ac:dyDescent="0.3"/>
    <row r="557" ht="14.15" customHeight="1" x14ac:dyDescent="0.3"/>
    <row r="558" ht="14.15" customHeight="1" x14ac:dyDescent="0.3"/>
    <row r="559" ht="14.15" customHeight="1" x14ac:dyDescent="0.3"/>
    <row r="560" ht="14.15" customHeight="1" x14ac:dyDescent="0.3"/>
    <row r="561" ht="14.15" customHeight="1" x14ac:dyDescent="0.3"/>
    <row r="562" ht="14.15" customHeight="1" x14ac:dyDescent="0.3"/>
    <row r="563" ht="14.15" customHeight="1" x14ac:dyDescent="0.3"/>
    <row r="564" ht="14.15" customHeight="1" x14ac:dyDescent="0.3"/>
    <row r="565" ht="14.15" customHeight="1" x14ac:dyDescent="0.3"/>
    <row r="566" ht="14.15" customHeight="1" x14ac:dyDescent="0.3"/>
    <row r="567" ht="14.15" customHeight="1" x14ac:dyDescent="0.3"/>
    <row r="568" ht="14.15" customHeight="1" x14ac:dyDescent="0.3"/>
    <row r="569" ht="14.15" customHeight="1" x14ac:dyDescent="0.3"/>
    <row r="570" ht="14.15" customHeight="1" x14ac:dyDescent="0.3"/>
    <row r="571" ht="14.15" customHeight="1" x14ac:dyDescent="0.3"/>
    <row r="572" ht="14.15" customHeight="1" x14ac:dyDescent="0.3"/>
    <row r="573" ht="14.15" customHeight="1" x14ac:dyDescent="0.3"/>
    <row r="574" ht="14.15" customHeight="1" x14ac:dyDescent="0.3"/>
    <row r="575" ht="14.15" customHeight="1" x14ac:dyDescent="0.3"/>
    <row r="576" ht="14.15" customHeight="1" x14ac:dyDescent="0.3"/>
    <row r="577" ht="14.15" customHeight="1" x14ac:dyDescent="0.3"/>
    <row r="578" ht="14.15" customHeight="1" x14ac:dyDescent="0.3"/>
    <row r="579" ht="14.15" customHeight="1" x14ac:dyDescent="0.3"/>
    <row r="580" ht="14.15" customHeight="1" x14ac:dyDescent="0.3"/>
    <row r="581" ht="14.15" customHeight="1" x14ac:dyDescent="0.3"/>
    <row r="582" ht="14.15" customHeight="1" x14ac:dyDescent="0.3"/>
    <row r="583" ht="14.15" customHeight="1" x14ac:dyDescent="0.3"/>
    <row r="584" ht="14.15" customHeight="1" x14ac:dyDescent="0.3"/>
    <row r="585" ht="14.15" customHeight="1" x14ac:dyDescent="0.3"/>
    <row r="586" ht="14.15" customHeight="1" x14ac:dyDescent="0.3"/>
    <row r="587" ht="14.15" customHeight="1" x14ac:dyDescent="0.3"/>
    <row r="588" ht="14.15" customHeight="1" x14ac:dyDescent="0.3"/>
    <row r="589" ht="14.15" customHeight="1" x14ac:dyDescent="0.3"/>
    <row r="590" ht="14.15" customHeight="1" x14ac:dyDescent="0.3"/>
    <row r="591" ht="14.15" customHeight="1" x14ac:dyDescent="0.3"/>
    <row r="592" ht="14.15" customHeight="1" x14ac:dyDescent="0.3"/>
    <row r="593" ht="14.15" customHeight="1" x14ac:dyDescent="0.3"/>
    <row r="594" ht="14.15" customHeight="1" x14ac:dyDescent="0.3"/>
    <row r="595" ht="14.15" customHeight="1" x14ac:dyDescent="0.3"/>
    <row r="596" ht="14.15" customHeight="1" x14ac:dyDescent="0.3"/>
    <row r="597" ht="14.15" customHeight="1" x14ac:dyDescent="0.3"/>
    <row r="598" ht="14.15" customHeight="1" x14ac:dyDescent="0.3"/>
    <row r="599" ht="14.15" customHeight="1" x14ac:dyDescent="0.3"/>
    <row r="600" ht="14.15" customHeight="1" x14ac:dyDescent="0.3"/>
    <row r="601" ht="14.15" customHeight="1" x14ac:dyDescent="0.3"/>
    <row r="602" ht="14.15" customHeight="1" x14ac:dyDescent="0.3"/>
    <row r="603" ht="14.15" customHeight="1" x14ac:dyDescent="0.3"/>
    <row r="604" ht="14.15" customHeight="1" x14ac:dyDescent="0.3"/>
    <row r="605" ht="14.15" customHeight="1" x14ac:dyDescent="0.3"/>
    <row r="606" ht="14.15" customHeight="1" x14ac:dyDescent="0.3"/>
    <row r="607" ht="14.15" customHeight="1" x14ac:dyDescent="0.3"/>
    <row r="608" ht="14.15" customHeight="1" x14ac:dyDescent="0.3"/>
    <row r="609" ht="14.15" customHeight="1" x14ac:dyDescent="0.3"/>
    <row r="610" ht="14.15" customHeight="1" x14ac:dyDescent="0.3"/>
    <row r="611" ht="14.15" customHeight="1" x14ac:dyDescent="0.3"/>
    <row r="612" ht="14.15" customHeight="1" x14ac:dyDescent="0.3"/>
    <row r="613" ht="14.15" customHeight="1" x14ac:dyDescent="0.3"/>
    <row r="614" ht="14.15" customHeight="1" x14ac:dyDescent="0.3"/>
    <row r="615" ht="14.15" customHeight="1" x14ac:dyDescent="0.3"/>
    <row r="616" ht="14.15" customHeight="1" x14ac:dyDescent="0.3"/>
    <row r="617" ht="14.15" customHeight="1" x14ac:dyDescent="0.3"/>
    <row r="618" ht="14.15" customHeight="1" x14ac:dyDescent="0.3"/>
    <row r="619" ht="14.15" customHeight="1" x14ac:dyDescent="0.3"/>
    <row r="620" ht="14.15" customHeight="1" x14ac:dyDescent="0.3"/>
    <row r="621" ht="14.15" customHeight="1" x14ac:dyDescent="0.3"/>
    <row r="622" ht="14.15" customHeight="1" x14ac:dyDescent="0.3"/>
    <row r="623" ht="14.15" customHeight="1" x14ac:dyDescent="0.3"/>
    <row r="624" ht="14.15" customHeight="1" x14ac:dyDescent="0.3"/>
    <row r="625" ht="14.15" customHeight="1" x14ac:dyDescent="0.3"/>
    <row r="626" ht="14.15" customHeight="1" x14ac:dyDescent="0.3"/>
    <row r="627" ht="14.15" customHeight="1" x14ac:dyDescent="0.3"/>
    <row r="628" ht="14.15" customHeight="1" x14ac:dyDescent="0.3"/>
    <row r="629" ht="14.15" customHeight="1" x14ac:dyDescent="0.3"/>
    <row r="630" ht="14.15" customHeight="1" x14ac:dyDescent="0.3"/>
    <row r="631" ht="14.15" customHeight="1" x14ac:dyDescent="0.3"/>
    <row r="632" ht="14.15" customHeight="1" x14ac:dyDescent="0.3"/>
    <row r="633" ht="14.15" customHeight="1" x14ac:dyDescent="0.3"/>
    <row r="634" ht="14.15" customHeight="1" x14ac:dyDescent="0.3"/>
    <row r="635" ht="14.15" customHeight="1" x14ac:dyDescent="0.3"/>
    <row r="636" ht="14.15" customHeight="1" x14ac:dyDescent="0.3"/>
    <row r="637" ht="14.15" customHeight="1" x14ac:dyDescent="0.3"/>
    <row r="638" ht="14.15" customHeight="1" x14ac:dyDescent="0.3"/>
    <row r="639" ht="14.15" customHeight="1" x14ac:dyDescent="0.3"/>
    <row r="640" ht="14.15" customHeight="1" x14ac:dyDescent="0.3"/>
    <row r="641" ht="14.15" customHeight="1" x14ac:dyDescent="0.3"/>
    <row r="642" ht="14.15" customHeight="1" x14ac:dyDescent="0.3"/>
    <row r="643" ht="14.15" customHeight="1" x14ac:dyDescent="0.3"/>
    <row r="644" ht="14.15" customHeight="1" x14ac:dyDescent="0.3"/>
    <row r="645" ht="14.15" customHeight="1" x14ac:dyDescent="0.3"/>
    <row r="646" ht="14.15" customHeight="1" x14ac:dyDescent="0.3"/>
    <row r="647" ht="14.15" customHeight="1" x14ac:dyDescent="0.3"/>
    <row r="648" ht="14.15" customHeight="1" x14ac:dyDescent="0.3"/>
    <row r="649" ht="14.15" customHeight="1" x14ac:dyDescent="0.3"/>
    <row r="650" ht="14.15" customHeight="1" x14ac:dyDescent="0.3"/>
    <row r="651" ht="14.15" customHeight="1" x14ac:dyDescent="0.3"/>
    <row r="652" ht="14.15" customHeight="1" x14ac:dyDescent="0.3"/>
    <row r="653" ht="14.15" customHeight="1" x14ac:dyDescent="0.3"/>
    <row r="654" ht="14.15" customHeight="1" x14ac:dyDescent="0.3"/>
    <row r="655" ht="14.15" customHeight="1" x14ac:dyDescent="0.3"/>
    <row r="656" ht="14.15" customHeight="1" x14ac:dyDescent="0.3"/>
    <row r="657" ht="14.15" customHeight="1" x14ac:dyDescent="0.3"/>
    <row r="658" ht="14.15" customHeight="1" x14ac:dyDescent="0.3"/>
    <row r="659" ht="14.15" customHeight="1" x14ac:dyDescent="0.3"/>
    <row r="660" ht="14.15" customHeight="1" x14ac:dyDescent="0.3"/>
    <row r="661" ht="14.15" customHeight="1" x14ac:dyDescent="0.3"/>
    <row r="662" ht="14.15" customHeight="1" x14ac:dyDescent="0.3"/>
    <row r="663" ht="14.15" customHeight="1" x14ac:dyDescent="0.3"/>
    <row r="664" ht="14.15" customHeight="1" x14ac:dyDescent="0.3"/>
    <row r="665" ht="14.15" customHeight="1" x14ac:dyDescent="0.3"/>
    <row r="666" ht="14.15" customHeight="1" x14ac:dyDescent="0.3"/>
    <row r="667" ht="14.15" customHeight="1" x14ac:dyDescent="0.3"/>
    <row r="668" ht="14.15" customHeight="1" x14ac:dyDescent="0.3"/>
    <row r="669" ht="14.15" customHeight="1" x14ac:dyDescent="0.3"/>
    <row r="670" ht="14.15" customHeight="1" x14ac:dyDescent="0.3"/>
    <row r="671" ht="14.15" customHeight="1" x14ac:dyDescent="0.3"/>
    <row r="672" ht="14.15" customHeight="1" x14ac:dyDescent="0.3"/>
    <row r="673" ht="14.15" customHeight="1" x14ac:dyDescent="0.3"/>
    <row r="674" ht="14.15" customHeight="1" x14ac:dyDescent="0.3"/>
    <row r="675" ht="14.15" customHeight="1" x14ac:dyDescent="0.3"/>
    <row r="676" ht="14.15" customHeight="1" x14ac:dyDescent="0.3"/>
    <row r="677" ht="14.15" customHeight="1" x14ac:dyDescent="0.3"/>
    <row r="678" ht="14.15" customHeight="1" x14ac:dyDescent="0.3"/>
    <row r="679" ht="14.15" customHeight="1" x14ac:dyDescent="0.3"/>
    <row r="680" ht="14.15" customHeight="1" x14ac:dyDescent="0.3"/>
    <row r="681" ht="14.15" customHeight="1" x14ac:dyDescent="0.3"/>
    <row r="682" ht="14.15" customHeight="1" x14ac:dyDescent="0.3"/>
    <row r="683" ht="14.15" customHeight="1" x14ac:dyDescent="0.3"/>
    <row r="684" ht="14.15" customHeight="1" x14ac:dyDescent="0.3"/>
    <row r="685" ht="14.15" customHeight="1" x14ac:dyDescent="0.3"/>
    <row r="686" ht="14.15" customHeight="1" x14ac:dyDescent="0.3"/>
    <row r="687" ht="14.15" customHeight="1" x14ac:dyDescent="0.3"/>
    <row r="688" ht="14.15" customHeight="1" x14ac:dyDescent="0.3"/>
    <row r="689" ht="14.15" customHeight="1" x14ac:dyDescent="0.3"/>
    <row r="690" ht="14.15" customHeight="1" x14ac:dyDescent="0.3"/>
    <row r="691" ht="14.15" customHeight="1" x14ac:dyDescent="0.3"/>
    <row r="692" ht="14.15" customHeight="1" x14ac:dyDescent="0.3"/>
    <row r="693" ht="14.15" customHeight="1" x14ac:dyDescent="0.3"/>
    <row r="694" ht="14.15" customHeight="1" x14ac:dyDescent="0.3"/>
    <row r="695" ht="14.15" customHeight="1" x14ac:dyDescent="0.3"/>
    <row r="696" ht="14.15" customHeight="1" x14ac:dyDescent="0.3"/>
    <row r="697" ht="14.15" customHeight="1" x14ac:dyDescent="0.3"/>
    <row r="698" ht="14.15" customHeight="1" x14ac:dyDescent="0.3"/>
    <row r="699" ht="14.15" customHeight="1" x14ac:dyDescent="0.3"/>
    <row r="700" ht="14.15" customHeight="1" x14ac:dyDescent="0.3"/>
    <row r="701" ht="14.15" customHeight="1" x14ac:dyDescent="0.3"/>
    <row r="702" ht="14.15" customHeight="1" x14ac:dyDescent="0.3"/>
    <row r="703" ht="14.15" customHeight="1" x14ac:dyDescent="0.3"/>
    <row r="704" ht="14.15" customHeight="1" x14ac:dyDescent="0.3"/>
    <row r="705" ht="14.15" customHeight="1" x14ac:dyDescent="0.3"/>
    <row r="706" ht="14.15" customHeight="1" x14ac:dyDescent="0.3"/>
    <row r="707" ht="14.15" customHeight="1" x14ac:dyDescent="0.3"/>
    <row r="708" ht="14.15" customHeight="1" x14ac:dyDescent="0.3"/>
    <row r="709" ht="14.15" customHeight="1" x14ac:dyDescent="0.3"/>
    <row r="710" ht="14.15" customHeight="1" x14ac:dyDescent="0.3"/>
    <row r="711" ht="14.15" customHeight="1" x14ac:dyDescent="0.3"/>
    <row r="712" ht="14.15" customHeight="1" x14ac:dyDescent="0.3"/>
    <row r="713" ht="14.15" customHeight="1" x14ac:dyDescent="0.3"/>
    <row r="714" ht="14.15" customHeight="1" x14ac:dyDescent="0.3"/>
    <row r="715" ht="14.15" customHeight="1" x14ac:dyDescent="0.3"/>
    <row r="716" ht="14.15" customHeight="1" x14ac:dyDescent="0.3"/>
    <row r="717" ht="14.15" customHeight="1" x14ac:dyDescent="0.3"/>
    <row r="718" ht="14.15" customHeight="1" x14ac:dyDescent="0.3"/>
    <row r="719" ht="14.15" customHeight="1" x14ac:dyDescent="0.3"/>
    <row r="720" ht="14.15" customHeight="1" x14ac:dyDescent="0.3"/>
    <row r="721" ht="14.15" customHeight="1" x14ac:dyDescent="0.3"/>
    <row r="722" ht="14.15" customHeight="1" x14ac:dyDescent="0.3"/>
    <row r="723" ht="14.15" customHeight="1" x14ac:dyDescent="0.3"/>
    <row r="724" ht="14.15" customHeight="1" x14ac:dyDescent="0.3"/>
    <row r="725" ht="14.15" customHeight="1" x14ac:dyDescent="0.3"/>
    <row r="726" ht="14.15" customHeight="1" x14ac:dyDescent="0.3"/>
    <row r="727" ht="14.15" customHeight="1" x14ac:dyDescent="0.3"/>
    <row r="728" ht="14.15" customHeight="1" x14ac:dyDescent="0.3"/>
    <row r="729" ht="14.15" customHeight="1" x14ac:dyDescent="0.3"/>
    <row r="730" ht="14.15" customHeight="1" x14ac:dyDescent="0.3"/>
    <row r="731" ht="14.15" customHeight="1" x14ac:dyDescent="0.3"/>
    <row r="732" ht="14.15" customHeight="1" x14ac:dyDescent="0.3"/>
    <row r="733" ht="14.15" customHeight="1" x14ac:dyDescent="0.3"/>
    <row r="734" ht="14.15" customHeight="1" x14ac:dyDescent="0.3"/>
    <row r="735" ht="14.15" customHeight="1" x14ac:dyDescent="0.3"/>
    <row r="736" ht="14.15" customHeight="1" x14ac:dyDescent="0.3"/>
    <row r="737" ht="14.15" customHeight="1" x14ac:dyDescent="0.3"/>
    <row r="738" ht="14.15" customHeight="1" x14ac:dyDescent="0.3"/>
    <row r="739" ht="14.15" customHeight="1" x14ac:dyDescent="0.3"/>
    <row r="740" ht="14.15" customHeight="1" x14ac:dyDescent="0.3"/>
    <row r="741" ht="14.15" customHeight="1" x14ac:dyDescent="0.3"/>
    <row r="742" ht="14.15" customHeight="1" x14ac:dyDescent="0.3"/>
    <row r="743" ht="14.15" customHeight="1" x14ac:dyDescent="0.3"/>
    <row r="744" ht="14.15" customHeight="1" x14ac:dyDescent="0.3"/>
    <row r="745" ht="14.15" customHeight="1" x14ac:dyDescent="0.3"/>
    <row r="746" ht="14.15" customHeight="1" x14ac:dyDescent="0.3"/>
    <row r="747" ht="14.15" customHeight="1" x14ac:dyDescent="0.3"/>
    <row r="748" ht="14.15" customHeight="1" x14ac:dyDescent="0.3"/>
    <row r="749" ht="14.15" customHeight="1" x14ac:dyDescent="0.3"/>
    <row r="750" ht="14.15" customHeight="1" x14ac:dyDescent="0.3"/>
    <row r="751" ht="14.15" customHeight="1" x14ac:dyDescent="0.3"/>
    <row r="752" ht="14.15" customHeight="1" x14ac:dyDescent="0.3"/>
    <row r="753" ht="14.15" customHeight="1" x14ac:dyDescent="0.3"/>
    <row r="754" ht="14.15" customHeight="1" x14ac:dyDescent="0.3"/>
    <row r="755" ht="14.15" customHeight="1" x14ac:dyDescent="0.3"/>
    <row r="756" ht="14.15" customHeight="1" x14ac:dyDescent="0.3"/>
    <row r="757" ht="14.15" customHeight="1" x14ac:dyDescent="0.3"/>
    <row r="758" ht="14.15" customHeight="1" x14ac:dyDescent="0.3"/>
    <row r="759" ht="14.15" customHeight="1" x14ac:dyDescent="0.3"/>
    <row r="760" ht="14.15" customHeight="1" x14ac:dyDescent="0.3"/>
    <row r="761" ht="14.15" customHeight="1" x14ac:dyDescent="0.3"/>
    <row r="762" ht="14.15" customHeight="1" x14ac:dyDescent="0.3"/>
    <row r="763" ht="14.15" customHeight="1" x14ac:dyDescent="0.3"/>
    <row r="764" ht="14.15" customHeight="1" x14ac:dyDescent="0.3"/>
    <row r="765" ht="14.15" customHeight="1" x14ac:dyDescent="0.3"/>
    <row r="766" ht="14.15" customHeight="1" x14ac:dyDescent="0.3"/>
    <row r="767" ht="14.15" customHeight="1" x14ac:dyDescent="0.3"/>
    <row r="768" ht="14.15" customHeight="1" x14ac:dyDescent="0.3"/>
    <row r="769" ht="14.15" customHeight="1" x14ac:dyDescent="0.3"/>
    <row r="770" ht="14.15" customHeight="1" x14ac:dyDescent="0.3"/>
    <row r="771" ht="14.15" customHeight="1" x14ac:dyDescent="0.3"/>
    <row r="772" ht="14.15" customHeight="1" x14ac:dyDescent="0.3"/>
    <row r="773" ht="14.15" customHeight="1" x14ac:dyDescent="0.3"/>
    <row r="774" ht="14.15" customHeight="1" x14ac:dyDescent="0.3"/>
    <row r="775" ht="14.15" customHeight="1" x14ac:dyDescent="0.3"/>
    <row r="776" ht="14.15" customHeight="1" x14ac:dyDescent="0.3"/>
    <row r="777" ht="14.15" customHeight="1" x14ac:dyDescent="0.3"/>
    <row r="778" ht="14.15" customHeight="1" x14ac:dyDescent="0.3"/>
    <row r="779" ht="14.15" customHeight="1" x14ac:dyDescent="0.3"/>
    <row r="780" ht="14.15" customHeight="1" x14ac:dyDescent="0.3"/>
    <row r="781" ht="14.15" customHeight="1" x14ac:dyDescent="0.3"/>
    <row r="782" ht="14.15" customHeight="1" x14ac:dyDescent="0.3"/>
    <row r="783" ht="14.15" customHeight="1" x14ac:dyDescent="0.3"/>
    <row r="784" ht="14.15" customHeight="1" x14ac:dyDescent="0.3"/>
    <row r="785" ht="14.15" customHeight="1" x14ac:dyDescent="0.3"/>
    <row r="786" ht="14.15" customHeight="1" x14ac:dyDescent="0.3"/>
    <row r="787" ht="14.15" customHeight="1" x14ac:dyDescent="0.3"/>
    <row r="788" ht="14.15" customHeight="1" x14ac:dyDescent="0.3"/>
    <row r="789" ht="14.15" customHeight="1" x14ac:dyDescent="0.3"/>
    <row r="790" ht="14.15" customHeight="1" x14ac:dyDescent="0.3"/>
    <row r="791" ht="14.15" customHeight="1" x14ac:dyDescent="0.3"/>
    <row r="792" ht="14.15" customHeight="1" x14ac:dyDescent="0.3"/>
    <row r="793" ht="14.15" customHeight="1" x14ac:dyDescent="0.3"/>
    <row r="794" ht="14.15" customHeight="1" x14ac:dyDescent="0.3"/>
    <row r="795" ht="14.15" customHeight="1" x14ac:dyDescent="0.3"/>
    <row r="796" ht="14.15" customHeight="1" x14ac:dyDescent="0.3"/>
    <row r="797" ht="14.15" customHeight="1" x14ac:dyDescent="0.3"/>
    <row r="798" ht="14.15" customHeight="1" x14ac:dyDescent="0.3"/>
    <row r="799" ht="14.15" customHeight="1" x14ac:dyDescent="0.3"/>
    <row r="800" ht="14.15" customHeight="1" x14ac:dyDescent="0.3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1FA7-139B-420D-88EA-5CDD23960DDF}">
  <sheetPr>
    <tabColor rgb="FF0070C0"/>
    <pageSetUpPr fitToPage="1"/>
  </sheetPr>
  <dimension ref="A1:O74"/>
  <sheetViews>
    <sheetView showGridLines="0" zoomScale="55" zoomScaleNormal="55" workbookViewId="0">
      <pane ySplit="7" topLeftCell="A34" activePane="bottomLeft" state="frozen"/>
      <selection pane="bottomLeft" activeCell="R36" sqref="R36"/>
    </sheetView>
  </sheetViews>
  <sheetFormatPr defaultColWidth="11.44140625" defaultRowHeight="14.5" zeroHeight="1" x14ac:dyDescent="0.2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09375" style="110" customWidth="1"/>
    <col min="14" max="14" width="3.109375" style="103" customWidth="1"/>
    <col min="15" max="15" width="13.109375" style="110" customWidth="1"/>
    <col min="16" max="16373" width="11.44140625" style="103"/>
    <col min="16374" max="16384" width="16.33203125" style="103" customWidth="1"/>
  </cols>
  <sheetData>
    <row r="1" spans="1:15" s="97" customFormat="1" ht="14.25" customHeight="1" x14ac:dyDescent="0.35"/>
    <row r="2" spans="1:15" s="98" customFormat="1" ht="23.25" customHeight="1" x14ac:dyDescent="0.2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2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101"/>
      <c r="M3" s="102"/>
      <c r="N3" s="101"/>
      <c r="O3" s="102"/>
    </row>
    <row r="4" spans="1:15" ht="27" customHeight="1" x14ac:dyDescent="0.2">
      <c r="B4" s="372" t="s">
        <v>616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</row>
    <row r="5" spans="1:15" ht="12" customHeight="1" thickBot="1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2">
      <c r="B6" s="367" t="s">
        <v>503</v>
      </c>
      <c r="C6" s="369" t="s">
        <v>504</v>
      </c>
      <c r="D6" s="369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5" t="s">
        <v>530</v>
      </c>
      <c r="N6" s="285"/>
      <c r="O6" s="365" t="s">
        <v>623</v>
      </c>
    </row>
    <row r="7" spans="1:15" ht="27" customHeight="1" thickBot="1" x14ac:dyDescent="0.25">
      <c r="A7" s="105"/>
      <c r="B7" s="368"/>
      <c r="C7" s="370"/>
      <c r="D7" s="370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6"/>
      <c r="N7" s="285"/>
      <c r="O7" s="366"/>
    </row>
    <row r="8" spans="1:15" ht="10.5" customHeight="1" thickTop="1" thickBot="1" x14ac:dyDescent="0.25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5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2">
      <c r="A10" s="105"/>
      <c r="B10" s="293" t="s">
        <v>624</v>
      </c>
      <c r="C10" s="294" t="s">
        <v>153</v>
      </c>
      <c r="D10" s="294">
        <v>3</v>
      </c>
      <c r="E10" s="295">
        <v>257.96100000000001</v>
      </c>
      <c r="F10" s="295">
        <v>965.62800000000004</v>
      </c>
      <c r="G10" s="295">
        <v>1502.1220000000001</v>
      </c>
      <c r="H10" s="295">
        <v>94.081000000000003</v>
      </c>
      <c r="I10" s="295"/>
      <c r="J10" s="295"/>
      <c r="K10" s="296">
        <f>IFERROR(SUM(E10:J10),0)</f>
        <v>2819.7920000000004</v>
      </c>
      <c r="L10" s="297"/>
      <c r="M10" s="298" t="s">
        <v>625</v>
      </c>
      <c r="N10" s="299"/>
      <c r="O10" s="298"/>
    </row>
    <row r="11" spans="1:15" ht="60" customHeight="1" x14ac:dyDescent="0.2">
      <c r="A11" s="105"/>
      <c r="B11" s="301" t="s">
        <v>626</v>
      </c>
      <c r="C11" s="302" t="s">
        <v>153</v>
      </c>
      <c r="D11" s="302">
        <v>3</v>
      </c>
      <c r="E11" s="303">
        <v>246.47300000000001</v>
      </c>
      <c r="F11" s="303">
        <v>922.62599999999998</v>
      </c>
      <c r="G11" s="303">
        <v>1435.229</v>
      </c>
      <c r="H11" s="303">
        <v>89.891000000000005</v>
      </c>
      <c r="I11" s="303"/>
      <c r="J11" s="303"/>
      <c r="K11" s="304">
        <f>IFERROR(SUM(E11:J11),0)</f>
        <v>2694.2190000000001</v>
      </c>
      <c r="L11" s="297"/>
      <c r="M11" s="305" t="s">
        <v>627</v>
      </c>
      <c r="N11" s="299"/>
      <c r="O11" s="305"/>
    </row>
    <row r="12" spans="1:15" ht="60" customHeight="1" x14ac:dyDescent="0.2">
      <c r="A12" s="105"/>
      <c r="B12" s="301" t="s">
        <v>628</v>
      </c>
      <c r="C12" s="302" t="s">
        <v>153</v>
      </c>
      <c r="D12" s="302">
        <v>3</v>
      </c>
      <c r="E12" s="303">
        <v>37.295000000000002</v>
      </c>
      <c r="F12" s="303">
        <v>346.59</v>
      </c>
      <c r="G12" s="303">
        <v>1032.9570000000001</v>
      </c>
      <c r="H12" s="303">
        <v>100.101</v>
      </c>
      <c r="I12" s="303"/>
      <c r="J12" s="303"/>
      <c r="K12" s="304">
        <f>IFERROR(SUM(E12:J12),0)</f>
        <v>1516.9430000000002</v>
      </c>
      <c r="L12" s="297"/>
      <c r="M12" s="305" t="s">
        <v>629</v>
      </c>
      <c r="N12" s="299"/>
      <c r="O12" s="305"/>
    </row>
    <row r="13" spans="1:15" ht="60" customHeight="1" thickBot="1" x14ac:dyDescent="0.25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541.72900000000004</v>
      </c>
      <c r="F13" s="308">
        <f t="shared" si="0"/>
        <v>2234.8440000000001</v>
      </c>
      <c r="G13" s="308">
        <f t="shared" si="0"/>
        <v>3970.308</v>
      </c>
      <c r="H13" s="308">
        <f t="shared" si="0"/>
        <v>284.07299999999998</v>
      </c>
      <c r="I13" s="308">
        <f t="shared" si="0"/>
        <v>0</v>
      </c>
      <c r="J13" s="308">
        <f t="shared" si="0"/>
        <v>0</v>
      </c>
      <c r="K13" s="309">
        <f>IFERROR(SUM(E13:J13),0)</f>
        <v>7030.9540000000006</v>
      </c>
      <c r="L13" s="297"/>
      <c r="M13" s="310" t="s">
        <v>631</v>
      </c>
      <c r="N13" s="299"/>
      <c r="O13" s="310"/>
    </row>
    <row r="14" spans="1:15" ht="13.5" customHeight="1" thickTop="1" thickBot="1" x14ac:dyDescent="0.25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5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2">
      <c r="A16" s="105"/>
      <c r="B16" s="293" t="s">
        <v>632</v>
      </c>
      <c r="C16" s="315" t="s">
        <v>153</v>
      </c>
      <c r="D16" s="315">
        <v>3</v>
      </c>
      <c r="E16" s="295">
        <v>0</v>
      </c>
      <c r="F16" s="295">
        <v>3.2633136064532615</v>
      </c>
      <c r="G16" s="295">
        <v>0</v>
      </c>
      <c r="H16" s="316"/>
      <c r="I16" s="295"/>
      <c r="J16" s="295"/>
      <c r="K16" s="296">
        <f t="shared" ref="K16:K21" si="1">IFERROR(SUM(E16:J16),0)</f>
        <v>3.2633136064532615</v>
      </c>
      <c r="L16" s="297"/>
      <c r="M16" s="317" t="s">
        <v>633</v>
      </c>
      <c r="N16" s="318"/>
      <c r="O16" s="317"/>
    </row>
    <row r="17" spans="1:15" ht="60" customHeight="1" x14ac:dyDescent="0.2">
      <c r="A17" s="105"/>
      <c r="B17" s="301" t="s">
        <v>634</v>
      </c>
      <c r="C17" s="319" t="s">
        <v>153</v>
      </c>
      <c r="D17" s="319">
        <v>3</v>
      </c>
      <c r="E17" s="303">
        <v>0</v>
      </c>
      <c r="F17" s="303">
        <v>-7.6055820743138369</v>
      </c>
      <c r="G17" s="303">
        <v>17.717535026668429</v>
      </c>
      <c r="H17" s="320"/>
      <c r="I17" s="303"/>
      <c r="J17" s="303"/>
      <c r="K17" s="304">
        <f t="shared" si="1"/>
        <v>10.111952952354592</v>
      </c>
      <c r="L17" s="297"/>
      <c r="M17" s="321" t="s">
        <v>635</v>
      </c>
      <c r="N17" s="318"/>
      <c r="O17" s="321"/>
    </row>
    <row r="18" spans="1:15" ht="60" customHeight="1" x14ac:dyDescent="0.2">
      <c r="A18" s="105"/>
      <c r="B18" s="301" t="s">
        <v>636</v>
      </c>
      <c r="C18" s="319" t="s">
        <v>153</v>
      </c>
      <c r="D18" s="319">
        <v>3</v>
      </c>
      <c r="E18" s="303">
        <v>0</v>
      </c>
      <c r="F18" s="303">
        <v>3.3139337736442072E-2</v>
      </c>
      <c r="G18" s="303">
        <v>-0.2316255312526628</v>
      </c>
      <c r="H18" s="320"/>
      <c r="I18" s="303"/>
      <c r="J18" s="303"/>
      <c r="K18" s="304">
        <f t="shared" si="1"/>
        <v>-0.19848619351622074</v>
      </c>
      <c r="L18" s="297"/>
      <c r="M18" s="321" t="s">
        <v>637</v>
      </c>
      <c r="N18" s="318"/>
      <c r="O18" s="321"/>
    </row>
    <row r="19" spans="1:15" ht="60" customHeight="1" x14ac:dyDescent="0.2">
      <c r="B19" s="301" t="s">
        <v>638</v>
      </c>
      <c r="C19" s="319" t="s">
        <v>153</v>
      </c>
      <c r="D19" s="319">
        <v>3</v>
      </c>
      <c r="E19" s="303">
        <v>1.3869803263838074</v>
      </c>
      <c r="F19" s="303">
        <v>5.4758853470441471</v>
      </c>
      <c r="G19" s="303">
        <v>8.6164263789390638</v>
      </c>
      <c r="H19" s="303">
        <v>0.71563283573783565</v>
      </c>
      <c r="I19" s="303"/>
      <c r="J19" s="303"/>
      <c r="K19" s="304">
        <f t="shared" si="1"/>
        <v>16.194924888104854</v>
      </c>
      <c r="L19" s="297"/>
      <c r="M19" s="321" t="s">
        <v>639</v>
      </c>
      <c r="N19" s="318"/>
      <c r="O19" s="321"/>
    </row>
    <row r="20" spans="1:15" ht="60" customHeight="1" x14ac:dyDescent="0.2">
      <c r="B20" s="301" t="s">
        <v>640</v>
      </c>
      <c r="C20" s="319" t="s">
        <v>153</v>
      </c>
      <c r="D20" s="319">
        <v>3</v>
      </c>
      <c r="E20" s="303">
        <v>0</v>
      </c>
      <c r="F20" s="303">
        <v>0</v>
      </c>
      <c r="G20" s="303">
        <v>0</v>
      </c>
      <c r="H20" s="320"/>
      <c r="I20" s="303"/>
      <c r="J20" s="303"/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5">
      <c r="B21" s="306" t="s">
        <v>642</v>
      </c>
      <c r="C21" s="322" t="s">
        <v>153</v>
      </c>
      <c r="D21" s="322">
        <v>3</v>
      </c>
      <c r="E21" s="323">
        <v>0</v>
      </c>
      <c r="F21" s="323">
        <v>0</v>
      </c>
      <c r="G21" s="323">
        <v>0</v>
      </c>
      <c r="H21" s="323">
        <v>0</v>
      </c>
      <c r="I21" s="323"/>
      <c r="J21" s="323"/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5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5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2">
      <c r="B24" s="293" t="s">
        <v>644</v>
      </c>
      <c r="C24" s="315" t="s">
        <v>153</v>
      </c>
      <c r="D24" s="315">
        <v>3</v>
      </c>
      <c r="E24" s="295">
        <v>0</v>
      </c>
      <c r="F24" s="295">
        <v>0</v>
      </c>
      <c r="G24" s="295">
        <v>0</v>
      </c>
      <c r="H24" s="295">
        <v>0</v>
      </c>
      <c r="I24" s="295"/>
      <c r="J24" s="295"/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2">
      <c r="B25" s="301" t="s">
        <v>646</v>
      </c>
      <c r="C25" s="319" t="s">
        <v>153</v>
      </c>
      <c r="D25" s="319">
        <v>3</v>
      </c>
      <c r="E25" s="303">
        <v>0</v>
      </c>
      <c r="F25" s="303">
        <v>0</v>
      </c>
      <c r="G25" s="303">
        <v>0</v>
      </c>
      <c r="H25" s="303">
        <v>0</v>
      </c>
      <c r="I25" s="303"/>
      <c r="J25" s="303"/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2">
      <c r="B26" s="301" t="s">
        <v>648</v>
      </c>
      <c r="C26" s="319" t="s">
        <v>153</v>
      </c>
      <c r="D26" s="319">
        <v>3</v>
      </c>
      <c r="E26" s="360">
        <v>2.3973440969535695</v>
      </c>
      <c r="F26" s="360">
        <v>17.672907506458611</v>
      </c>
      <c r="G26" s="360">
        <v>37.558027446455192</v>
      </c>
      <c r="H26" s="360">
        <v>11.40792689744273</v>
      </c>
      <c r="I26" s="303"/>
      <c r="J26" s="303"/>
      <c r="K26" s="304">
        <f t="shared" si="2"/>
        <v>69.036205947310108</v>
      </c>
      <c r="L26" s="297"/>
      <c r="M26" s="321" t="s">
        <v>649</v>
      </c>
      <c r="N26" s="318"/>
      <c r="O26" s="321"/>
    </row>
    <row r="27" spans="1:15" ht="60" customHeight="1" x14ac:dyDescent="0.2">
      <c r="B27" s="301" t="s">
        <v>650</v>
      </c>
      <c r="C27" s="302" t="s">
        <v>153</v>
      </c>
      <c r="D27" s="302">
        <v>3</v>
      </c>
      <c r="E27" s="364">
        <v>-0.24343061759309298</v>
      </c>
      <c r="F27" s="364">
        <v>-0.93122996140584702</v>
      </c>
      <c r="G27" s="364">
        <v>-2.5835114289873538</v>
      </c>
      <c r="H27" s="320"/>
      <c r="I27" s="303"/>
      <c r="J27" s="303"/>
      <c r="K27" s="304">
        <f t="shared" si="2"/>
        <v>-3.7581720079862935</v>
      </c>
      <c r="L27" s="297"/>
      <c r="M27" s="305" t="s">
        <v>651</v>
      </c>
      <c r="N27" s="299"/>
      <c r="O27" s="305"/>
    </row>
    <row r="28" spans="1:15" ht="60" customHeight="1" x14ac:dyDescent="0.2">
      <c r="B28" s="301" t="s">
        <v>652</v>
      </c>
      <c r="C28" s="302" t="s">
        <v>153</v>
      </c>
      <c r="D28" s="302">
        <v>3</v>
      </c>
      <c r="E28" s="360">
        <v>10.209560081322422</v>
      </c>
      <c r="F28" s="360">
        <v>38.414024359748623</v>
      </c>
      <c r="G28" s="360">
        <v>59.82593491047146</v>
      </c>
      <c r="H28" s="360">
        <v>3.867297543930249</v>
      </c>
      <c r="I28" s="303"/>
      <c r="J28" s="303"/>
      <c r="K28" s="304">
        <f t="shared" si="2"/>
        <v>112.31681689547275</v>
      </c>
      <c r="L28" s="297"/>
      <c r="M28" s="305" t="s">
        <v>653</v>
      </c>
      <c r="N28" s="299"/>
      <c r="O28" s="305"/>
    </row>
    <row r="29" spans="1:15" ht="60" customHeight="1" x14ac:dyDescent="0.2">
      <c r="B29" s="301" t="s">
        <v>654</v>
      </c>
      <c r="C29" s="302" t="s">
        <v>153</v>
      </c>
      <c r="D29" s="302">
        <v>3</v>
      </c>
      <c r="E29" s="357">
        <v>0.50549955589725082</v>
      </c>
      <c r="F29" s="303">
        <v>0</v>
      </c>
      <c r="G29" s="320"/>
      <c r="H29" s="320"/>
      <c r="I29" s="320"/>
      <c r="J29" s="320"/>
      <c r="K29" s="304">
        <f t="shared" si="2"/>
        <v>0.50549955589725082</v>
      </c>
      <c r="L29" s="297"/>
      <c r="M29" s="305" t="s">
        <v>655</v>
      </c>
      <c r="N29" s="299"/>
      <c r="O29" s="305"/>
    </row>
    <row r="30" spans="1:15" ht="60" customHeight="1" x14ac:dyDescent="0.2">
      <c r="B30" s="301" t="s">
        <v>656</v>
      </c>
      <c r="C30" s="319" t="s">
        <v>153</v>
      </c>
      <c r="D30" s="319">
        <v>3</v>
      </c>
      <c r="E30" s="303">
        <v>0</v>
      </c>
      <c r="F30" s="303">
        <v>0</v>
      </c>
      <c r="G30" s="303">
        <v>0</v>
      </c>
      <c r="H30" s="303">
        <v>0</v>
      </c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2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/>
      <c r="J31" s="303"/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5">
      <c r="B32" s="306" t="s">
        <v>660</v>
      </c>
      <c r="C32" s="307" t="s">
        <v>153</v>
      </c>
      <c r="D32" s="307">
        <v>3</v>
      </c>
      <c r="E32" s="323">
        <v>0</v>
      </c>
      <c r="F32" s="323">
        <v>0</v>
      </c>
      <c r="G32" s="323">
        <v>0</v>
      </c>
      <c r="H32" s="323">
        <v>0</v>
      </c>
      <c r="I32" s="323"/>
      <c r="J32" s="323"/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5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5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thickBot="1" x14ac:dyDescent="0.25">
      <c r="B35" s="331" t="s">
        <v>662</v>
      </c>
      <c r="C35" s="294" t="s">
        <v>153</v>
      </c>
      <c r="D35" s="294">
        <v>3</v>
      </c>
      <c r="E35" s="361">
        <v>0.64626332543176446</v>
      </c>
      <c r="F35" s="361">
        <v>10.766255739925503</v>
      </c>
      <c r="G35" s="361">
        <v>39.090884659668141</v>
      </c>
      <c r="H35" s="358">
        <v>0</v>
      </c>
      <c r="I35" s="300"/>
      <c r="J35" s="300"/>
      <c r="K35" s="296">
        <f>IFERROR(SUM(E35:J35),0)</f>
        <v>50.503403725025407</v>
      </c>
      <c r="L35" s="328"/>
      <c r="M35" s="298" t="s">
        <v>663</v>
      </c>
      <c r="N35" s="299"/>
      <c r="O35" s="298"/>
    </row>
    <row r="36" spans="2:15" ht="60" customHeight="1" thickTop="1" thickBot="1" x14ac:dyDescent="0.25">
      <c r="B36" s="332" t="s">
        <v>664</v>
      </c>
      <c r="C36" s="322" t="s">
        <v>153</v>
      </c>
      <c r="D36" s="322">
        <v>3</v>
      </c>
      <c r="E36" s="361">
        <v>0</v>
      </c>
      <c r="F36" s="361">
        <v>0</v>
      </c>
      <c r="G36" s="361">
        <v>24.531749271926856</v>
      </c>
      <c r="H36" s="359">
        <v>0</v>
      </c>
      <c r="I36" s="323"/>
      <c r="J36" s="323"/>
      <c r="K36" s="309">
        <f>IFERROR(SUM(E36:J36),0)</f>
        <v>24.531749271926856</v>
      </c>
      <c r="L36" s="328"/>
      <c r="M36" s="324" t="s">
        <v>665</v>
      </c>
      <c r="N36" s="318"/>
      <c r="O36" s="324"/>
    </row>
    <row r="37" spans="2:15" ht="16.5" customHeight="1" thickTop="1" thickBot="1" x14ac:dyDescent="0.25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5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2">
      <c r="B39" s="293" t="s">
        <v>667</v>
      </c>
      <c r="C39" s="294" t="s">
        <v>153</v>
      </c>
      <c r="D39" s="294">
        <v>3</v>
      </c>
      <c r="E39" s="334">
        <f>IFERROR(SUM(E13,E16:E21,E24:E32, E35:E36), 0)</f>
        <v>556.63121676839569</v>
      </c>
      <c r="F39" s="334">
        <f t="shared" ref="F39:H39" si="3">IFERROR(SUM(F13,F16:F21,F24:F32, F35:F36), 0)</f>
        <v>2301.9327138616468</v>
      </c>
      <c r="G39" s="334">
        <f t="shared" si="3"/>
        <v>4154.8334207338894</v>
      </c>
      <c r="H39" s="334">
        <f t="shared" si="3"/>
        <v>300.0638572771108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7313.4612086410425</v>
      </c>
      <c r="L39" s="328"/>
      <c r="M39" s="298" t="s">
        <v>668</v>
      </c>
      <c r="N39" s="299"/>
      <c r="O39" s="298"/>
    </row>
    <row r="40" spans="2:15" ht="60" customHeight="1" thickBot="1" x14ac:dyDescent="0.25">
      <c r="B40" s="306" t="s">
        <v>669</v>
      </c>
      <c r="C40" s="322" t="s">
        <v>153</v>
      </c>
      <c r="D40" s="322">
        <v>3</v>
      </c>
      <c r="E40" s="333">
        <f>Outputs!$F19</f>
        <v>561.34918486190679</v>
      </c>
      <c r="F40" s="333">
        <f>Outputs!$F20</f>
        <v>2321.4437379836149</v>
      </c>
      <c r="G40" s="333">
        <f>Outputs!$F21</f>
        <v>4190.0495044215431</v>
      </c>
      <c r="H40" s="333">
        <f>Outputs!$F22</f>
        <v>302.60717799287715</v>
      </c>
      <c r="I40" s="323"/>
      <c r="J40" s="323"/>
      <c r="K40" s="309">
        <f>IFERROR(SUM(E40:J40),0)</f>
        <v>7375.4496052599425</v>
      </c>
      <c r="L40" s="328"/>
      <c r="M40" s="324" t="s">
        <v>472</v>
      </c>
      <c r="N40" s="318"/>
      <c r="O40" s="324"/>
    </row>
    <row r="41" spans="2:15" ht="16.5" customHeight="1" thickTop="1" thickBot="1" x14ac:dyDescent="0.25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5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2">
      <c r="B43" s="293" t="s">
        <v>671</v>
      </c>
      <c r="C43" s="294" t="s">
        <v>153</v>
      </c>
      <c r="D43" s="294">
        <v>3</v>
      </c>
      <c r="E43" s="295">
        <f>Outputs!$F27</f>
        <v>657.17734811973162</v>
      </c>
      <c r="F43" s="295">
        <f>Outputs!$F28</f>
        <v>2717.7384071779325</v>
      </c>
      <c r="G43" s="295">
        <f>Outputs!$F29</f>
        <v>4905.3346759264259</v>
      </c>
      <c r="H43" s="295">
        <f>Outputs!$F30</f>
        <v>354.26538083292348</v>
      </c>
      <c r="I43" s="295"/>
      <c r="J43" s="295"/>
      <c r="K43" s="296">
        <f>IFERROR(SUM(E43:J43),0)</f>
        <v>8634.5158120570122</v>
      </c>
      <c r="L43" s="328"/>
      <c r="M43" s="298" t="s">
        <v>672</v>
      </c>
      <c r="N43" s="299"/>
      <c r="O43" s="298"/>
    </row>
    <row r="44" spans="2:15" ht="60" customHeight="1" thickBot="1" x14ac:dyDescent="0.25">
      <c r="B44" s="306" t="s">
        <v>673</v>
      </c>
      <c r="C44" s="322" t="s">
        <v>153</v>
      </c>
      <c r="D44" s="322">
        <v>3</v>
      </c>
      <c r="E44" s="333">
        <f>Outputs!$F35</f>
        <v>677.25096708363276</v>
      </c>
      <c r="F44" s="333">
        <f>Outputs!$F36</f>
        <v>2800.7522928289486</v>
      </c>
      <c r="G44" s="333">
        <f>Outputs!$F37</f>
        <v>5055.1691452012537</v>
      </c>
      <c r="H44" s="333">
        <f>Outputs!$F38</f>
        <v>365.08649067075953</v>
      </c>
      <c r="I44" s="323"/>
      <c r="J44" s="323"/>
      <c r="K44" s="309">
        <f>IFERROR(SUM(E44:J44),0)</f>
        <v>8898.2588957845946</v>
      </c>
      <c r="L44" s="328"/>
      <c r="M44" s="324" t="s">
        <v>480</v>
      </c>
      <c r="N44" s="318"/>
      <c r="O44" s="324"/>
    </row>
    <row r="45" spans="2:15" ht="14.4" customHeight="1" thickTop="1" x14ac:dyDescent="0.2"/>
    <row r="46" spans="2:15" ht="14.15" customHeight="1" x14ac:dyDescent="0.2"/>
    <row r="47" spans="2:15" ht="14.15" customHeight="1" x14ac:dyDescent="0.2">
      <c r="E47" s="356"/>
      <c r="F47" s="356"/>
      <c r="G47" s="356"/>
      <c r="H47" s="356"/>
      <c r="I47" s="356"/>
      <c r="J47" s="356"/>
    </row>
    <row r="48" spans="2:15" ht="14.15" customHeight="1" x14ac:dyDescent="0.2"/>
    <row r="49" spans="5:10" ht="14.15" customHeight="1" x14ac:dyDescent="0.2">
      <c r="E49" s="165"/>
      <c r="F49" s="165"/>
      <c r="G49" s="165"/>
      <c r="H49" s="165"/>
      <c r="I49" s="165"/>
      <c r="J49" s="165"/>
    </row>
    <row r="50" spans="5:10" ht="14.15" customHeight="1" x14ac:dyDescent="0.2"/>
    <row r="51" spans="5:10" ht="14.15" customHeight="1" x14ac:dyDescent="0.2"/>
    <row r="52" spans="5:10" ht="14.15" customHeight="1" x14ac:dyDescent="0.2"/>
    <row r="53" spans="5:10" ht="14.15" customHeight="1" x14ac:dyDescent="0.2"/>
    <row r="57" spans="5:10" ht="21.75" hidden="1" customHeight="1" x14ac:dyDescent="0.2"/>
    <row r="58" spans="5:10" ht="21.75" hidden="1" customHeight="1" x14ac:dyDescent="0.2"/>
    <row r="59" spans="5:10" ht="21.75" hidden="1" customHeight="1" x14ac:dyDescent="0.2"/>
    <row r="60" spans="5:10" ht="21.75" hidden="1" customHeight="1" x14ac:dyDescent="0.2"/>
    <row r="61" spans="5:10" ht="21.75" hidden="1" customHeight="1" x14ac:dyDescent="0.2"/>
    <row r="62" spans="5:10" ht="21.75" hidden="1" customHeight="1" x14ac:dyDescent="0.2"/>
    <row r="63" spans="5:10" ht="21.75" hidden="1" customHeight="1" x14ac:dyDescent="0.2"/>
    <row r="64" spans="5:10" ht="21.75" hidden="1" customHeight="1" x14ac:dyDescent="0.2"/>
    <row r="65" ht="21.75" hidden="1" customHeight="1" x14ac:dyDescent="0.2"/>
    <row r="66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22275f-35fb-485d-ad3c-99bdaf43b80e">
      <Terms xmlns="http://schemas.microsoft.com/office/infopath/2007/PartnerControls"/>
    </lcf76f155ced4ddcb4097134ff3c332f>
    <FullCompanyName xmlns="ef22275f-35fb-485d-ad3c-99bdaf43b80e" xsi:nil="true"/>
    <TaxCatchAll xmlns="2239560c-101f-4e94-bfcb-0868444b4b4c" xsi:nil="true"/>
    <SharedWithUsers xmlns="2239560c-101f-4e94-bfcb-0868444b4b4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09B42353160D459A9B6188FC294679" ma:contentTypeVersion="14" ma:contentTypeDescription="Create a new document." ma:contentTypeScope="" ma:versionID="d8f203cb9af82a017495986884e3ca6f">
  <xsd:schema xmlns:xsd="http://www.w3.org/2001/XMLSchema" xmlns:xs="http://www.w3.org/2001/XMLSchema" xmlns:p="http://schemas.microsoft.com/office/2006/metadata/properties" xmlns:ns2="ef22275f-35fb-485d-ad3c-99bdaf43b80e" xmlns:ns3="2239560c-101f-4e94-bfcb-0868444b4b4c" targetNamespace="http://schemas.microsoft.com/office/2006/metadata/properties" ma:root="true" ma:fieldsID="8ff86435b62705854b0af023a8455b18" ns2:_="" ns3:_="">
    <xsd:import namespace="ef22275f-35fb-485d-ad3c-99bdaf43b80e"/>
    <xsd:import namespace="2239560c-101f-4e94-bfcb-0868444b4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FullCompanyNam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2275f-35fb-485d-ad3c-99bdaf43b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FullCompanyName" ma:index="14" nillable="true" ma:displayName="Full Company Name" ma:format="Dropdown" ma:internalName="FullCompanyName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9560c-101f-4e94-bfcb-0868444b4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f7b6698-e801-42e7-885c-a4ff4440942f}" ma:internalName="TaxCatchAll" ma:showField="CatchAllData" ma:web="2239560c-101f-4e94-bfcb-0868444b4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Props1.xml><?xml version="1.0" encoding="utf-8"?>
<ds:datastoreItem xmlns:ds="http://schemas.openxmlformats.org/officeDocument/2006/customXml" ds:itemID="{9D78EAB2-B842-4924-8404-1084E3AE31E7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ad07ea26-9061-4ade-964e-d737237f6d1f"/>
    <ds:schemaRef ds:uri="http://schemas.microsoft.com/office/2006/documentManagement/types"/>
    <ds:schemaRef ds:uri="http://purl.org/dc/elements/1.1/"/>
    <ds:schemaRef ds:uri="http://www.w3.org/XML/1998/namespace"/>
    <ds:schemaRef ds:uri="129728f3-daba-4873-a15b-066734786b96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C96B43-6B5A-4830-BC9A-935356C04B04}"/>
</file>

<file path=customXml/itemProps4.xml><?xml version="1.0" encoding="utf-8"?>
<ds:datastoreItem xmlns:ds="http://schemas.openxmlformats.org/officeDocument/2006/customXml" ds:itemID="{196ACB8E-940D-4491-847B-3A7777891D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2024-08-15T13:37:59Z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0x0101008A09B42353160D459A9B6188FC294679</vt:lpwstr>
  </property>
  <property fmtid="{D5CDD505-2E9C-101B-9397-08002B2CF9AE}" pid="4" name="MSIP_Label_d04dfc70-0289-4bbf-a1df-2e48919102f8_Enabled">
    <vt:lpwstr>true</vt:lpwstr>
  </property>
  <property fmtid="{D5CDD505-2E9C-101B-9397-08002B2CF9AE}" pid="5" name="MSIP_Label_d04dfc70-0289-4bbf-a1df-2e48919102f8_SetDate">
    <vt:lpwstr>2023-08-11T13:04:24Z</vt:lpwstr>
  </property>
  <property fmtid="{D5CDD505-2E9C-101B-9397-08002B2CF9AE}" pid="6" name="MSIP_Label_d04dfc70-0289-4bbf-a1df-2e48919102f8_Method">
    <vt:lpwstr>Standard</vt:lpwstr>
  </property>
  <property fmtid="{D5CDD505-2E9C-101B-9397-08002B2CF9AE}" pid="7" name="MSIP_Label_d04dfc70-0289-4bbf-a1df-2e48919102f8_Name">
    <vt:lpwstr>Private2</vt:lpwstr>
  </property>
  <property fmtid="{D5CDD505-2E9C-101B-9397-08002B2CF9AE}" pid="8" name="MSIP_Label_d04dfc70-0289-4bbf-a1df-2e48919102f8_SiteId">
    <vt:lpwstr>92ebd22d-0a9c-4516-a68f-ba966853a8f3</vt:lpwstr>
  </property>
  <property fmtid="{D5CDD505-2E9C-101B-9397-08002B2CF9AE}" pid="9" name="MSIP_Label_d04dfc70-0289-4bbf-a1df-2e48919102f8_ActionId">
    <vt:lpwstr>789cd8f0-4455-4af4-9ba0-4c5ec00ec349</vt:lpwstr>
  </property>
  <property fmtid="{D5CDD505-2E9C-101B-9397-08002B2CF9AE}" pid="10" name="MSIP_Label_d04dfc70-0289-4bbf-a1df-2e48919102f8_ContentBits">
    <vt:lpwstr>0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