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DWMPdata\DWMP\Final DWMP data tables\Final for Publication\"/>
    </mc:Choice>
  </mc:AlternateContent>
  <xr:revisionPtr revIDLastSave="0" documentId="13_ncr:1_{B927F199-EAD3-45E6-85C8-E7160941438F}" xr6:coauthVersionLast="47" xr6:coauthVersionMax="47" xr10:uidLastSave="{00000000-0000-0000-0000-000000000000}"/>
  <bookViews>
    <workbookView xWindow="28680" yWindow="-120" windowWidth="29040" windowHeight="15990" xr2:uid="{47427AE6-351D-4F78-ADA9-F4B3C5973E2C}"/>
  </bookViews>
  <sheets>
    <sheet name="Cover Sheet - READ FIRST" sheetId="34" r:id="rId1"/>
    <sheet name="Line definitions" sheetId="39" r:id="rId2"/>
    <sheet name="1. Outcomes" sheetId="45" r:id="rId3"/>
    <sheet name="2. Expenditure" sheetId="47" r:id="rId4"/>
    <sheet name="3. Adaptive Plans" sheetId="46" r:id="rId5"/>
  </sheets>
  <definedNames>
    <definedName name="_xlnm.Print_Area" localSheetId="2">'1. Outcomes'!$A$1:$W$75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4" i="45" l="1"/>
  <c r="L65" i="45"/>
  <c r="R65" i="45"/>
  <c r="R64" i="45"/>
  <c r="U28" i="45"/>
  <c r="T28" i="45"/>
  <c r="S28" i="45"/>
  <c r="Q28" i="45"/>
  <c r="P28" i="45"/>
  <c r="O28" i="45"/>
  <c r="N28" i="45"/>
  <c r="M28" i="45"/>
  <c r="K28" i="45"/>
  <c r="J28" i="45"/>
  <c r="I28" i="45"/>
  <c r="H28" i="45"/>
  <c r="G28" i="45"/>
  <c r="F28" i="45"/>
  <c r="L51" i="45"/>
  <c r="Q102" i="47"/>
  <c r="Q101" i="47"/>
  <c r="Q77" i="47"/>
  <c r="Q76" i="47"/>
  <c r="Q57" i="47"/>
  <c r="Q56" i="47"/>
  <c r="Q51" i="47"/>
  <c r="Q50" i="47"/>
  <c r="Q27" i="47"/>
  <c r="Q26" i="47"/>
  <c r="K102" i="47"/>
  <c r="K101" i="47"/>
  <c r="K77" i="47"/>
  <c r="K76" i="47"/>
  <c r="K57" i="47"/>
  <c r="K56" i="47"/>
  <c r="K51" i="47"/>
  <c r="K50" i="47"/>
  <c r="K27" i="47"/>
  <c r="K26" i="47"/>
  <c r="Q20" i="47"/>
  <c r="Q19" i="47"/>
  <c r="K20" i="47"/>
  <c r="K19" i="47"/>
  <c r="V38" i="45"/>
  <c r="V33" i="45"/>
  <c r="R74" i="45"/>
  <c r="R73" i="45"/>
  <c r="R68" i="45"/>
  <c r="R67" i="45"/>
  <c r="R62" i="45"/>
  <c r="R61" i="45"/>
  <c r="R57" i="45"/>
  <c r="V57" i="45" s="1"/>
  <c r="R56" i="45"/>
  <c r="R39" i="45"/>
  <c r="V39" i="45" s="1"/>
  <c r="R38" i="45"/>
  <c r="R33" i="45"/>
  <c r="R32" i="45"/>
  <c r="R27" i="45"/>
  <c r="R26" i="45"/>
  <c r="R28" i="45" s="1"/>
  <c r="L57" i="45"/>
  <c r="L56" i="45"/>
  <c r="V56" i="45" s="1"/>
  <c r="L50" i="45"/>
  <c r="L45" i="45"/>
  <c r="L44" i="45"/>
  <c r="L39" i="45"/>
  <c r="L38" i="45"/>
  <c r="L33" i="45"/>
  <c r="L32" i="45"/>
  <c r="V32" i="45" s="1"/>
  <c r="L27" i="45"/>
  <c r="L26" i="45"/>
  <c r="V26" i="45" s="1"/>
  <c r="F63" i="45"/>
  <c r="U50" i="47" l="1"/>
  <c r="U51" i="47"/>
  <c r="U101" i="47"/>
  <c r="U77" i="47"/>
  <c r="U26" i="47"/>
  <c r="U27" i="47"/>
  <c r="U19" i="47"/>
  <c r="U76" i="47"/>
  <c r="L28" i="45"/>
  <c r="U102" i="47"/>
  <c r="U56" i="47"/>
  <c r="U57" i="47"/>
  <c r="U20" i="47"/>
  <c r="V28" i="45"/>
  <c r="V27" i="45"/>
  <c r="U32" i="47"/>
  <c r="S32" i="47"/>
  <c r="T32" i="47"/>
  <c r="R32" i="47"/>
  <c r="M32" i="47"/>
  <c r="N32" i="47"/>
  <c r="O32" i="47"/>
  <c r="P32" i="47"/>
  <c r="L32" i="47"/>
  <c r="G32" i="47"/>
  <c r="H32" i="47"/>
  <c r="I32" i="47"/>
  <c r="J32" i="47"/>
  <c r="F32" i="47"/>
  <c r="L73" i="45" l="1"/>
  <c r="V29" i="45"/>
  <c r="R29" i="45"/>
  <c r="V73" i="45" l="1"/>
  <c r="R69" i="45"/>
  <c r="L68" i="45"/>
  <c r="L67" i="45"/>
  <c r="S66" i="45"/>
  <c r="Q66" i="45"/>
  <c r="R66" i="45" s="1"/>
  <c r="P66" i="45"/>
  <c r="O66" i="45"/>
  <c r="N66" i="45"/>
  <c r="M66" i="45"/>
  <c r="K66" i="45"/>
  <c r="L66" i="45" s="1"/>
  <c r="J66" i="45"/>
  <c r="I66" i="45"/>
  <c r="H66" i="45"/>
  <c r="G66" i="45"/>
  <c r="F65" i="45"/>
  <c r="F66" i="45" s="1"/>
  <c r="U19" i="45"/>
  <c r="T19" i="45"/>
  <c r="S19" i="45"/>
  <c r="Q19" i="45"/>
  <c r="P19" i="45"/>
  <c r="O19" i="45"/>
  <c r="N19" i="45"/>
  <c r="M19" i="45"/>
  <c r="F103" i="47"/>
  <c r="G75" i="45"/>
  <c r="M75" i="45"/>
  <c r="U75" i="45"/>
  <c r="J75" i="45"/>
  <c r="F75" i="45"/>
  <c r="H75" i="45"/>
  <c r="I75" i="45"/>
  <c r="K75" i="45"/>
  <c r="N75" i="45"/>
  <c r="O75" i="45"/>
  <c r="P75" i="45"/>
  <c r="Q75" i="45"/>
  <c r="S75" i="45"/>
  <c r="T75" i="45"/>
  <c r="F69" i="45"/>
  <c r="G69" i="45"/>
  <c r="H69" i="45"/>
  <c r="I69" i="45"/>
  <c r="J69" i="45"/>
  <c r="K69" i="45"/>
  <c r="L69" i="45"/>
  <c r="M69" i="45"/>
  <c r="N69" i="45"/>
  <c r="O69" i="45"/>
  <c r="P69" i="45"/>
  <c r="Q69" i="45"/>
  <c r="S69" i="45"/>
  <c r="G63" i="45"/>
  <c r="H63" i="45"/>
  <c r="I63" i="45"/>
  <c r="J63" i="45"/>
  <c r="K63" i="45"/>
  <c r="M63" i="45"/>
  <c r="N63" i="45"/>
  <c r="O63" i="45"/>
  <c r="P63" i="45"/>
  <c r="Q63" i="45"/>
  <c r="S63" i="45"/>
  <c r="T63" i="45"/>
  <c r="U63" i="45"/>
  <c r="G58" i="45"/>
  <c r="H58" i="45"/>
  <c r="I58" i="45"/>
  <c r="J58" i="45"/>
  <c r="K58" i="45"/>
  <c r="L58" i="45"/>
  <c r="M58" i="45"/>
  <c r="N58" i="45"/>
  <c r="O58" i="45"/>
  <c r="P58" i="45"/>
  <c r="Q58" i="45"/>
  <c r="S58" i="45"/>
  <c r="T58" i="45"/>
  <c r="U58" i="45"/>
  <c r="F52" i="45"/>
  <c r="F46" i="45"/>
  <c r="G46" i="45"/>
  <c r="H46" i="45"/>
  <c r="I46" i="45"/>
  <c r="J46" i="45"/>
  <c r="K46" i="45"/>
  <c r="F40" i="45"/>
  <c r="G40" i="45"/>
  <c r="H40" i="45"/>
  <c r="I40" i="45"/>
  <c r="J40" i="45"/>
  <c r="K40" i="45"/>
  <c r="M40" i="45"/>
  <c r="N40" i="45"/>
  <c r="O40" i="45"/>
  <c r="P40" i="45"/>
  <c r="Q40" i="45"/>
  <c r="S40" i="45"/>
  <c r="T40" i="45"/>
  <c r="U40" i="45"/>
  <c r="F34" i="45"/>
  <c r="G34" i="45"/>
  <c r="H34" i="45"/>
  <c r="I34" i="45"/>
  <c r="J34" i="45"/>
  <c r="K34" i="45"/>
  <c r="M34" i="45"/>
  <c r="N34" i="45"/>
  <c r="O34" i="45"/>
  <c r="P34" i="45"/>
  <c r="Q34" i="45"/>
  <c r="S34" i="45"/>
  <c r="T34" i="45"/>
  <c r="U34" i="45"/>
  <c r="M22" i="45"/>
  <c r="N22" i="45"/>
  <c r="O22" i="45"/>
  <c r="P22" i="45"/>
  <c r="Q22" i="45"/>
  <c r="S22" i="45"/>
  <c r="T22" i="45"/>
  <c r="U22" i="45"/>
  <c r="G22" i="45"/>
  <c r="H22" i="45"/>
  <c r="I22" i="45"/>
  <c r="J22" i="45"/>
  <c r="K22" i="45"/>
  <c r="F22" i="45"/>
  <c r="L61" i="45"/>
  <c r="V61" i="45" s="1"/>
  <c r="L62" i="45"/>
  <c r="V62" i="45" s="1"/>
  <c r="F52" i="47"/>
  <c r="L58" i="47"/>
  <c r="N21" i="47"/>
  <c r="T103" i="47"/>
  <c r="S103" i="47"/>
  <c r="R103" i="47"/>
  <c r="P103" i="47"/>
  <c r="O103" i="47"/>
  <c r="N103" i="47"/>
  <c r="M103" i="47"/>
  <c r="L103" i="47"/>
  <c r="J103" i="47"/>
  <c r="I103" i="47"/>
  <c r="H103" i="47"/>
  <c r="G103" i="47"/>
  <c r="T78" i="47"/>
  <c r="S78" i="47"/>
  <c r="R78" i="47"/>
  <c r="P78" i="47"/>
  <c r="O78" i="47"/>
  <c r="N78" i="47"/>
  <c r="M78" i="47"/>
  <c r="L78" i="47"/>
  <c r="J78" i="47"/>
  <c r="I78" i="47"/>
  <c r="H78" i="47"/>
  <c r="G78" i="47"/>
  <c r="F78" i="47"/>
  <c r="T58" i="47"/>
  <c r="S58" i="47"/>
  <c r="R58" i="47"/>
  <c r="P58" i="47"/>
  <c r="O58" i="47"/>
  <c r="N58" i="47"/>
  <c r="M58" i="47"/>
  <c r="J58" i="47"/>
  <c r="I58" i="47"/>
  <c r="H58" i="47"/>
  <c r="G58" i="47"/>
  <c r="F58" i="47"/>
  <c r="S52" i="47"/>
  <c r="T52" i="47"/>
  <c r="R52" i="47"/>
  <c r="P52" i="47"/>
  <c r="O52" i="47"/>
  <c r="N52" i="47"/>
  <c r="M52" i="47"/>
  <c r="L52" i="47"/>
  <c r="J52" i="47"/>
  <c r="I52" i="47"/>
  <c r="H52" i="47"/>
  <c r="G52" i="47"/>
  <c r="T28" i="47"/>
  <c r="S28" i="47"/>
  <c r="R28" i="47"/>
  <c r="P28" i="47"/>
  <c r="O28" i="47"/>
  <c r="N28" i="47"/>
  <c r="M28" i="47"/>
  <c r="L28" i="47"/>
  <c r="J28" i="47"/>
  <c r="I28" i="47"/>
  <c r="H28" i="47"/>
  <c r="G28" i="47"/>
  <c r="F28" i="47"/>
  <c r="P21" i="47"/>
  <c r="T21" i="47"/>
  <c r="S21" i="47"/>
  <c r="R21" i="47"/>
  <c r="F21" i="47"/>
  <c r="O21" i="47"/>
  <c r="M21" i="47"/>
  <c r="L21" i="47"/>
  <c r="H21" i="47"/>
  <c r="I21" i="47"/>
  <c r="J21" i="47"/>
  <c r="G21" i="47"/>
  <c r="R20" i="45"/>
  <c r="R21" i="45"/>
  <c r="R34" i="45"/>
  <c r="R40" i="45"/>
  <c r="R58" i="45"/>
  <c r="L20" i="45"/>
  <c r="L21" i="45"/>
  <c r="L34" i="45"/>
  <c r="L74" i="45"/>
  <c r="V74" i="45" s="1"/>
  <c r="Q90" i="47"/>
  <c r="K90" i="47"/>
  <c r="Q89" i="47"/>
  <c r="K89" i="47"/>
  <c r="Q88" i="47"/>
  <c r="K88" i="47"/>
  <c r="K86" i="47"/>
  <c r="K85" i="47"/>
  <c r="Q84" i="47"/>
  <c r="K84" i="47"/>
  <c r="Q82" i="47"/>
  <c r="K82" i="47"/>
  <c r="Q80" i="47"/>
  <c r="K80" i="47"/>
  <c r="L22" i="45" l="1"/>
  <c r="V34" i="45"/>
  <c r="L40" i="45"/>
  <c r="V40" i="45" s="1"/>
  <c r="V58" i="45"/>
  <c r="R75" i="45"/>
  <c r="L75" i="45"/>
  <c r="L46" i="45"/>
  <c r="R63" i="45"/>
  <c r="L63" i="45"/>
  <c r="R22" i="45"/>
  <c r="V22" i="45"/>
  <c r="U89" i="47"/>
  <c r="U80" i="47"/>
  <c r="U82" i="47"/>
  <c r="U84" i="47"/>
  <c r="U88" i="47"/>
  <c r="U90" i="47"/>
  <c r="K21" i="47"/>
  <c r="V20" i="45"/>
  <c r="V21" i="45"/>
  <c r="Q75" i="47"/>
  <c r="Q62" i="47"/>
  <c r="Q61" i="47"/>
  <c r="Q60" i="47"/>
  <c r="K61" i="47"/>
  <c r="K62" i="47"/>
  <c r="K66" i="47"/>
  <c r="Q31" i="47"/>
  <c r="Q32" i="47"/>
  <c r="K31" i="47"/>
  <c r="K32" i="47"/>
  <c r="K35" i="47"/>
  <c r="K36" i="47"/>
  <c r="K75" i="47"/>
  <c r="Q74" i="47"/>
  <c r="K74" i="47"/>
  <c r="K60" i="47"/>
  <c r="Q30" i="47"/>
  <c r="K30" i="47"/>
  <c r="V75" i="45" l="1"/>
  <c r="U62" i="47"/>
  <c r="V63" i="45"/>
  <c r="U75" i="47"/>
  <c r="U30" i="47"/>
  <c r="U61" i="47"/>
  <c r="Q28" i="47"/>
  <c r="Q52" i="47"/>
  <c r="U21" i="47"/>
  <c r="Q21" i="47"/>
  <c r="K28" i="47"/>
  <c r="K52" i="47"/>
  <c r="K78" i="47"/>
  <c r="U58" i="47"/>
  <c r="K58" i="47"/>
  <c r="U60" i="47"/>
  <c r="Q78" i="47"/>
  <c r="K103" i="47"/>
  <c r="Q103" i="47"/>
  <c r="Q58" i="47"/>
  <c r="U74" i="47"/>
  <c r="U31" i="47"/>
  <c r="U28" i="47" l="1"/>
  <c r="U78" i="47"/>
  <c r="U103" i="47"/>
  <c r="U52" i="47"/>
</calcChain>
</file>

<file path=xl/sharedStrings.xml><?xml version="1.0" encoding="utf-8"?>
<sst xmlns="http://schemas.openxmlformats.org/spreadsheetml/2006/main" count="1167" uniqueCount="492">
  <si>
    <t>Introduction</t>
  </si>
  <si>
    <t>These DWMP tables should be produced and published by companies alongside the final DWMPs (between end-March and end-May 2023). They are intended to represent the overall performance and associated interventions and outputs that the DWMP process has identified as being required. They should reflect the activities required to address the risks identified through the DWMP planning process. These tables will contribute to the evidence required in your PR24 business plans. Where there are differences between data presented here and the data to be provided in business plans, companies are expected to explain the differences within their business plan submission and re-submit these tables with their business plan. Where data cannot be provided, this must be clearly indicated and supported with an explanation either next to the table itself or in the supporting table commentary.</t>
  </si>
  <si>
    <t xml:space="preserve"> - Green cells are to be completed for final DWMP data</t>
  </si>
  <si>
    <t xml:space="preserve"> - Yellow cells are optional but recommended for final DWMP</t>
  </si>
  <si>
    <t xml:space="preserve"> - Blue cells are calculated cells</t>
  </si>
  <si>
    <t>Accompanying data table commentary should be published as a separate document alongside the tables to explain any calculation methods, assumptions, data confidence or justification for data gaps, and to signpost where these data are discussed in the DWMP documentation.</t>
  </si>
  <si>
    <t>Data Tab 1: Outcomes</t>
  </si>
  <si>
    <t>Data should be input across the 25 year planning horizon:</t>
  </si>
  <si>
    <t xml:space="preserve">- Yearly actuals should be provided for Yr 5 of AMP7 (2024/25), AMP8 and AMP9. </t>
  </si>
  <si>
    <t>- End of AMP total figures should be calculated or provided for all AMPs</t>
  </si>
  <si>
    <t>The tab should be completed with data from the preferred programme. The tab can be duplicated and renamed (Outcomes - Scenario B, C, D etc.) to capture data for different scenarios (e.g. driven by the range of climate change scenarios). The data tables commentary should explain the drivers and assumptions behind any alternative scenarios.</t>
  </si>
  <si>
    <t>Data Tab 2: Expenditure</t>
  </si>
  <si>
    <t xml:space="preserve">- Yearly figures should be provided for AMP8 and AMP9. </t>
  </si>
  <si>
    <t>- End of AMP totals should be calculated or provided for all AMPs</t>
  </si>
  <si>
    <t>The tab should be completed with data from the preferred programme. The tab can be duplicated and renamed (Expenditure - Scenario B, C, D etc) to capture data for different scenarios, as required.</t>
  </si>
  <si>
    <t>Data Tab 3: Adaptive plans</t>
  </si>
  <si>
    <t>Data should be input per AMP for AMPs 8 to 12:</t>
  </si>
  <si>
    <t xml:space="preserve">- All cells are to be completed (where applicable) for final DWMP data  </t>
  </si>
  <si>
    <t>Adaptive plans show what activities will be dependent on certain circumstances and what interventions might be required over time if conditions change.</t>
  </si>
  <si>
    <t>This tab should be completed with costs and descriptions for the adaptive plan at whole DWMP level (L1) and for component parts of the plan (e.g. individual outcomes). The core pathway should represent costs to meet low, but likely, scenarios and low regret investment choices. The preferred pathway should be presented where different to the core pathway. Other alternative pathway costs can also be represented where certain triggers or decision points are met, resulting in a different course of action for the plan. See the Line definitions tab for further explanation.</t>
  </si>
  <si>
    <t>Key for data tabs</t>
  </si>
  <si>
    <t>Cell to be completed as part of final DWMP</t>
  </si>
  <si>
    <t>Optional but recommended as part of final DMWP</t>
  </si>
  <si>
    <t>Calculated cells</t>
  </si>
  <si>
    <t>Revisions to tables</t>
  </si>
  <si>
    <t>Changes</t>
  </si>
  <si>
    <t>v1</t>
  </si>
  <si>
    <t>Original submission 27/10/22</t>
  </si>
  <si>
    <t xml:space="preserve"> - </t>
  </si>
  <si>
    <t>v2</t>
  </si>
  <si>
    <t>Minor amendments and clarifications</t>
  </si>
  <si>
    <t xml:space="preserve"> - Minor edit to Line definition tab to correct Expenditure tab reference in cell E2
 - Correction to table numbering in Expenditure tab.
 - Correction to the planning objective delivered benefits lines for pollution incidents in Expenditure tab (rows 30, 62 and 82) . Should read "Reduced number of category 1-3 pollution incidents".
 - Clarification that Table 8 - Partnership schemes in Expenditure tab should be completed as fully as possible. Where information cannot be provided at this stage, companies must clearly indicate which cells are affected and explain why data are not available for publication, with commentary provided underneath the Partnership table and in the table commentary document.
 - Addition of 'Names / details of partners' column in Table 8 - Partnership schemes in Expenditure tab.
 - Reinstatement of sewer collapses in planning objective delivered benefits lines in Expenditure tab (rows 37, 69 and 91)  
 - clarification of line definitions for planning objective delivered benefits in Expenditure tab. Benefits delivered are a result of the interventions described above that block.</t>
  </si>
  <si>
    <t>v3</t>
  </si>
  <si>
    <t xml:space="preserve"> - Line definition (cell c5) for 'baseline' as used in the Outcomes tab has been revised to remove the word 'hydraulic', acknowledging that there are a range of models that could be used.
 - Line definition (cell c7) for 'enhancement' as used in the Outcomes tab has been revised to clarify that forecast enhancement expenditure is for schemes identified through the DWMP process only.
 - Clarification provided on Cover sheet that these fDWMP data tables and supporting table commentary are to be published alongside companies' DWMPs.</t>
  </si>
  <si>
    <t>Line Definitions for Outcomes (Table 1)</t>
  </si>
  <si>
    <t>Line Definitions for Expenditure (Table 2)</t>
  </si>
  <si>
    <t>Line definitions for Adaptive planning (Table 3)</t>
  </si>
  <si>
    <t>Where applicable, line definitions for Table 2 are provided next to each item in '2. Expenditure', column V</t>
  </si>
  <si>
    <t xml:space="preserve">(further guidance on adaptive planning requirements can be found in our final Long-term delivery strategy document (April 2022). </t>
  </si>
  <si>
    <t>PR24-and-beyond-Final-guidance-on-long-term-delivery-strategies_Pr24.pdf (ofwat.gov.uk)</t>
  </si>
  <si>
    <t>Block number</t>
  </si>
  <si>
    <t>Outcome</t>
  </si>
  <si>
    <t>Definitions</t>
  </si>
  <si>
    <t>Adaptive plan table criteria</t>
  </si>
  <si>
    <t>All</t>
  </si>
  <si>
    <t>Baseline</t>
  </si>
  <si>
    <t xml:space="preserve">Baseline values using validated models representing the current situation and network performance. It should represent the companies best estimate of how this baseline value may change over time, but for simplicity could have a stable profile from year one.  </t>
  </si>
  <si>
    <t>AP0 - Whole DWMP plan</t>
  </si>
  <si>
    <t>This is the adaptive plan and alternative pathways for the complete (L1) company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This block should include the total DWMP totex per AMP required to deliver improvements in performance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t>
  </si>
  <si>
    <t>Base</t>
  </si>
  <si>
    <t xml:space="preserve">Base expenditure is routine, year-on-year expenditure, which companies incur in the normal running of their businesses to provide a base level of service to customers and includes expenditure to maintain the long-term capability of assets, as well as expenditure to improve efficiency. 
It may also include the ‘betterment’ costs of replacing life-expired assets with modern equivalent assets which comply with legally required minimum standards which are higher than those they replace. Companies should re-base their expenditure each AMP to take account of the new base level of service which they are now providing to customers as a consequence of the enhancement expenditure in the prior AMP. 
Base funded performance reflects the service level expected to be delivered from this funding and associated activities. It is expected that the DWMP practitioners will liaise with the company regulatory teams to forecast the improvement provided by base funding via efficiencies and general asset maintenance.  </t>
  </si>
  <si>
    <t>AP1 - Adaptive Plan components 1, 2 &amp; 3</t>
  </si>
  <si>
    <t xml:space="preserve">These blocks should describe the adaptive plan and alternative pathways for component parts (e.g. individual outcomes) of your final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These block should include the totex required to deliver improvements in performance of individual components of your final DWMP (outcomes)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
</t>
  </si>
  <si>
    <t>Enhancement</t>
  </si>
  <si>
    <t xml:space="preserve">Enhancement expenditure is for DWMP-related / identified needs where there is a permanent increase or step change in the current level of service to a new ‘base’ level and/or the provision to new customers of the current service. Enhancement funding can be for environmental improvements required to meet new statutory obligations, improving service quality and resilience, and providing new solutions for water provision in drought conditions. 
Enhancement funding is not appropriate for catching up to expected base service performance levels and this will be considered to be delivered through base funding. 
Enhancement funding is normally presented against the driver or activity for which it is being requested (e.g. delivery of additional storage in the network). </t>
  </si>
  <si>
    <t>Cost</t>
  </si>
  <si>
    <t>Total enhancement expenditure (costs above base funding) required to deliver the outcomes, broken down in to capex, opex and totex.</t>
  </si>
  <si>
    <t xml:space="preserve">We expect companies to make improvements across metrics over time from base expenditure allowances. Forecast improvements should take into account expected future improvements in maintenance approaches and historical improvements seen across companies. 
Final year of AMP costs and total AMP costs have been set as required for STW Compliance, Risk of Sewer Flooding, Storm Overflows and Internal Sewer flooding. While both values are set as required, we ask that at least one of these values are provided. For example, STW Compliance Baseline for AMP8, either cell P18 or Q18 should be returned dependant on what data is available. If both values are available, please submit both. </t>
  </si>
  <si>
    <t>Pollution incidents</t>
  </si>
  <si>
    <t>The total number of pollution incidents (categories 1 to 3) per 10,000km of sewer length for which the company is responsible in a calendar year.
We are not expecting enhancement expenditure specifically targeted at the reduction in pollution incidents as we expect improvements to be made through base allowances. However, we are keen to understand the impact of wider enhancements on the level of pollution incidents. Any enhancement expenditure included here should reflect enhancement undertaken for other purposes where expenditure has been apportioned to pollution incidents due to wider beneficial impacts.</t>
  </si>
  <si>
    <t xml:space="preserve">Compliance at wastewater treatment works </t>
  </si>
  <si>
    <t>Treatment works compliance is defined in the reporting guidance: Environment Agency water and sewerage company Environmental Performance Assessment (EPA) methodology (version 9) for 2021 to 2025. https://www.ofwat.gov.uk/publication/environment-agency-water-and-sewerage-company-environmental-performance-assessment-epa-methodology-version-9-for-2021-to-2025
The discharge permit compliance metric is reported as the number of failing sites (out of the total number of discharges) and not the number of failing discharges.
We are expecting water companies to comply with their current permit levels through existing expenditure allowances. Enhancement expenditure for this activity should first take account of the impact of growth at sewage treatment works on future levels of compliance.</t>
  </si>
  <si>
    <t>Risk of sewer flooding in a 1 in 50 storm</t>
  </si>
  <si>
    <t>The performance commitment risk of sewer flooding in a storm is defined in the reporting guidance – risk of sewer flooding in a storm, published on 4 April 2019: 
https://www.ofwat.gov.uk/publication/reporting-guidance-risk-of-sewer-flooding-in-a-storm/. This measure will record the percentage of the region’s population at risk from internal hydraulic flooding from a 1 in 50-year storm, based on modelled predictions.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t>
  </si>
  <si>
    <t>Storm overflows - more than 10 spills per year</t>
  </si>
  <si>
    <t>We expect companies to make improvements over time from base expenditure allowances. Enhancement expenditure for this activity should first take account of the impact of additional storage capacity and reductions in surface water entering the wastewater network.</t>
  </si>
  <si>
    <t>Storm overflows - ecological harm (high priority sites)</t>
  </si>
  <si>
    <t>Storm overflows - ecological harm (all sites)</t>
  </si>
  <si>
    <t>Storm overflows - designated bathing waters</t>
  </si>
  <si>
    <t>Sewer collapses</t>
  </si>
  <si>
    <t>Sewer collapses is defined in the reporting guidance - sewer collapses per 1000km (updated), published on 4 April 2019: https://www.ofwat.gov.uk/publication/reporting-guidancesewer-collapses-per-1000km/. Number of sewer collapses per 1000 kilometres of all sewers causing an impact on service to customers or the environment.
We expect companies to make improvements over time from base expenditure allowances and therefore request only baseline / base data.</t>
  </si>
  <si>
    <t>Internal sewer flooding</t>
  </si>
  <si>
    <t>The internal sewer flooding measure is defined in the reporting guidance for PR19 – Sewer Flooding, updated on 28 April 2018: https://www.ofwat.gov.uk/publication/reporting-guidancesewer-flooding/. 
The measure is calculated as the number of internal sewer flooding incidents normalised per 10,000 sewer connections including sewer flooding due to severe weather events. The definitive service levels are those expressed as the values normalised per 10,000 sewer connections.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 
Note - at PR19 this expenditure was included in our base cost models because it shares similar characteristics with base costs (operating expenditure and capital maintenance). Notably, companies experience these costs on a year-on-year basis. This approach also mitigated for known reporting differences between base costs and sewer flooding risk reduction enhancement expenditure.</t>
  </si>
  <si>
    <t>Screening storm overflows</t>
  </si>
  <si>
    <t xml:space="preserve">The screening data in the Outcomes tab is to capture the requirements to meet the storm overflow discharge reduction plan target and identify which will be delivered through base or enhancement. We expect companies to make improvements over time from base expenditure allowances, except where screening is not currently a statutory requirement.  Where an overflow does not meet its current permitted screening requirement, the provision of the screen is expected to be delivered through base funding.
Note - the data required for these screens lines are not the same as the data requested on screens in the Expenditure tab. While the Outcomes tab is seeking to understand the base / enhancement split for meeting the SODRP screening requirements (with costs for enhancement schemes only), the Expenditure tab is asking for data that explains the types of schemes required to meet the SODRP requirements (i.e. new or replacement) and the total costs to do this regardless of whether it is base or enhancement. </t>
  </si>
  <si>
    <t>11 to 16</t>
  </si>
  <si>
    <t>Bespoke planning objectives</t>
  </si>
  <si>
    <t>As defined by the company. Driver and cost data to be provided.</t>
  </si>
  <si>
    <t>Outcomes summary - scenario A</t>
  </si>
  <si>
    <t>Notes:</t>
  </si>
  <si>
    <t>This table provides a summary of your DWMP in terms of what outcomes or benefits will be delivered by the interventions (outputs) identified, and when.</t>
  </si>
  <si>
    <t>It captures what will be delivered through base expenditure and what further improvements may be delivered from enhancement expenditure to address gaps in future risks identified through the DWMP process.</t>
  </si>
  <si>
    <t>Details of your bespoke outcomes / planning objectives should be entered from row 72 onwards. You should provide the outcome, description, units and data similar the previous rows.</t>
  </si>
  <si>
    <t>The enhancement expenditure listed in this tab should be consistent with the expenditure set out on table '2. Expenditure'</t>
  </si>
  <si>
    <t>Scenario overview</t>
  </si>
  <si>
    <t>To provide overview of planning assumptions the scenario is based upon.</t>
  </si>
  <si>
    <t>&lt;&lt;&lt; Free text box to summarise what scenario assumptions the tables are based on.  For example, "Best Value Plan", "Least Cost Plan", "Lowest Carbon Plan" etc with details of climate change/growth/creep assumptions &gt;&gt;&gt;</t>
  </si>
  <si>
    <t>AMP7</t>
  </si>
  <si>
    <t>AMP8</t>
  </si>
  <si>
    <t>AMP9</t>
  </si>
  <si>
    <t>AMP10</t>
  </si>
  <si>
    <t>AMP11</t>
  </si>
  <si>
    <t>AMP12</t>
  </si>
  <si>
    <t>Description</t>
  </si>
  <si>
    <t>Unit</t>
  </si>
  <si>
    <t>Forecast 2024-25</t>
  </si>
  <si>
    <t>2025-26</t>
  </si>
  <si>
    <t>2026-27</t>
  </si>
  <si>
    <t>2027-28</t>
  </si>
  <si>
    <t>2028-29</t>
  </si>
  <si>
    <t>2029-30</t>
  </si>
  <si>
    <t>Total AMP8
 (2025-2030)</t>
  </si>
  <si>
    <t>2030-31</t>
  </si>
  <si>
    <t>2031-32</t>
  </si>
  <si>
    <t>2032-33</t>
  </si>
  <si>
    <t>2033-34</t>
  </si>
  <si>
    <t>2034-35</t>
  </si>
  <si>
    <t>Total
AMP9 
(2030-35)</t>
  </si>
  <si>
    <t>Total
AMP10 
(2035-40)</t>
  </si>
  <si>
    <t>Total
AMP11 
(2040-45)</t>
  </si>
  <si>
    <t>Total
AMP12 
(2045-50)</t>
  </si>
  <si>
    <t>Total 25 yr</t>
  </si>
  <si>
    <t>Additional line definitions</t>
  </si>
  <si>
    <t>1a</t>
  </si>
  <si>
    <t>Pollution incidents - baseline</t>
  </si>
  <si>
    <t>Number of category 1-3 pollution incidents per 10,000km of wastewater network</t>
  </si>
  <si>
    <t>nr</t>
  </si>
  <si>
    <t xml:space="preserve">Forecast number of category 1-3 pollution incidents per 10,000km of wastewater network with the current baseline (2020) level of spending. </t>
  </si>
  <si>
    <t>1b</t>
  </si>
  <si>
    <t>Pollution incidents - base</t>
  </si>
  <si>
    <t>Number of category 1-3 pollution incidents per 10,000km of wastewater network (excluding impact of AMP8 onwards enhancements)</t>
  </si>
  <si>
    <t xml:space="preserve">Forecast number of category 1-3 pollution incidents per 10,000km of wastewater network with expected base spending. </t>
  </si>
  <si>
    <t>1c</t>
  </si>
  <si>
    <t>Pollution incidents – post enhancement</t>
  </si>
  <si>
    <t xml:space="preserve">Number of category 1-3 pollution incidents per 10,000km of wastewater network (including impact of AMP8 onwards enhancements) </t>
  </si>
  <si>
    <t>Predicted category 1-3 pollution incidents per 10,000km of wastewater network with future enhancements taken into account</t>
  </si>
  <si>
    <t>1ci</t>
  </si>
  <si>
    <t>Pollution incidents - enhancement cost</t>
  </si>
  <si>
    <t>capex</t>
  </si>
  <si>
    <t>£m</t>
  </si>
  <si>
    <t>Total capex to achieve the number of enhancement pollution incidents</t>
  </si>
  <si>
    <t>1cii</t>
  </si>
  <si>
    <t>opex</t>
  </si>
  <si>
    <t>Total opex to achieve the number of enhancement pollution incidents</t>
  </si>
  <si>
    <t>1ciii</t>
  </si>
  <si>
    <t>totex</t>
  </si>
  <si>
    <t>Total expenditure (totex) to achieve the number of enhancement pollution incidents</t>
  </si>
  <si>
    <t>2a</t>
  </si>
  <si>
    <t>Compliance at WwTWs - baseline</t>
  </si>
  <si>
    <t>WwTW compliance with permit conditions from base expenditure</t>
  </si>
  <si>
    <t>%</t>
  </si>
  <si>
    <t xml:space="preserve">Predicted percentage level of permit compliance for WwTWs with the current baseline (2020) level of spending. </t>
  </si>
  <si>
    <t>2b</t>
  </si>
  <si>
    <t>Compliance at WwTWs - base</t>
  </si>
  <si>
    <t>WwTW compliance with permit conditions from base expenditure (excluding impact of AMP8 onwards enhancements)</t>
  </si>
  <si>
    <t xml:space="preserve">Predicted percentage level of permit compliance for WwTWs with expected level of base spending. </t>
  </si>
  <si>
    <t>2c</t>
  </si>
  <si>
    <t>Compliance at WwTWs - post enhancement</t>
  </si>
  <si>
    <t xml:space="preserve">WwTW compliance with permit conditions following enhancement expenditure (including impact of AMP8 onwards enhancements) </t>
  </si>
  <si>
    <t xml:space="preserve">Predicted percentage level of permit compliance for WwTWs with future enhancement expenditure taken into account. </t>
  </si>
  <si>
    <t>2ci</t>
  </si>
  <si>
    <t>Compliance at WwTWs - enhancement cost</t>
  </si>
  <si>
    <t>Total capex to achieve the enhancement WwTW compliance percentage</t>
  </si>
  <si>
    <t>2cii</t>
  </si>
  <si>
    <t>Total opex to achieve the enhancement WwTW compliance percentage</t>
  </si>
  <si>
    <t>2ciii</t>
  </si>
  <si>
    <t>Total expenditure (totex) to achieve the enhancement WwTW compliance percentage</t>
  </si>
  <si>
    <t>3a</t>
  </si>
  <si>
    <t>Risk of Sewer flooding in a 1 in 50 storm - baseline</t>
  </si>
  <si>
    <t xml:space="preserve">Percentage of properties at risk of sewer flooding in a 1 in 50 storm </t>
  </si>
  <si>
    <t xml:space="preserve">Predicted percentage of properties at risk of sewer flooding in a 1 in 50 yr storm forecast with the current baseline (2020) level of spending. </t>
  </si>
  <si>
    <t>3b</t>
  </si>
  <si>
    <t>Risk of Sewer flooding in a 1 in 50 storm - base</t>
  </si>
  <si>
    <t>Percentage of properties at risk of sewer flooding in a 1 in 50 storm (excluding impact from AMP8 onwards enhancement)</t>
  </si>
  <si>
    <t>Predicted percentage of properties at risk of sewer flooding in a 1 in 50 yr storm forecast with expected base spending.</t>
  </si>
  <si>
    <t>3c</t>
  </si>
  <si>
    <t xml:space="preserve">Risk of Sewer flooding in a 1 in 50 storm - post enhancement </t>
  </si>
  <si>
    <t>Percentage of properties at risk of sewer flooding in a 1 in 50 storm (including impact from AMP8 onwards enhancement)</t>
  </si>
  <si>
    <t xml:space="preserve">Predicted percentage of properties at risk of sewer flooding in a 1 in 50 yr storm with future enhancements taken into account. </t>
  </si>
  <si>
    <t>3ci</t>
  </si>
  <si>
    <t>Risk of Sewer flooding in a 1 in 50 storm - enhancement cost</t>
  </si>
  <si>
    <t xml:space="preserve">Total capex to achieve the predicted enhancement level of property flooding </t>
  </si>
  <si>
    <t>3cii</t>
  </si>
  <si>
    <t xml:space="preserve">Total opex to achieve the predicted enhancement level of property flooding </t>
  </si>
  <si>
    <t>3ciii</t>
  </si>
  <si>
    <t xml:space="preserve">Total expenditure (totex) to achieve the predicted enhancement level of property flooding </t>
  </si>
  <si>
    <t>4a</t>
  </si>
  <si>
    <t>Storm overflows - more than 10 spills per year - baseline</t>
  </si>
  <si>
    <t>Number of storm overflows with more than 10 spills per year.</t>
  </si>
  <si>
    <t xml:space="preserve">nr  </t>
  </si>
  <si>
    <t xml:space="preserve">Predicted average number of storm overflows with more than 10 spills forecast with the current baseline (2020) level of spending. </t>
  </si>
  <si>
    <t>4b</t>
  </si>
  <si>
    <t>Storm overflows - more than 10 spills per year - base</t>
  </si>
  <si>
    <t>Number of storm overflows with more than 10 spills per year (excluding impact of AMP8 onwards enhancement).</t>
  </si>
  <si>
    <t>Predicted average number of storm overflows with more than 10 spills forecast with expected base spending.</t>
  </si>
  <si>
    <t>4c</t>
  </si>
  <si>
    <t>Storm overflows - more than 10 spills per year - post enhancement</t>
  </si>
  <si>
    <t>Number of storm overflows with more than 10 spills per year (including impact of AMP8 onwards enhancement).</t>
  </si>
  <si>
    <t xml:space="preserve">Predicted average number of storm overflows with more than 10 spills forecast  with enhancements taken into account. </t>
  </si>
  <si>
    <t>4ci</t>
  </si>
  <si>
    <t>Storm overflows - more than 10 spills per year  - enhancement cost</t>
  </si>
  <si>
    <t>Total capex to achieve the predicted enhancement average spill frequency target</t>
  </si>
  <si>
    <t>4cii</t>
  </si>
  <si>
    <t>Total opex to achieve the predicted enhancement average spill frequency target</t>
  </si>
  <si>
    <t>4ciii</t>
  </si>
  <si>
    <t>Total totex to achieve the predicted enhancement average spill frequency target</t>
  </si>
  <si>
    <t>5a</t>
  </si>
  <si>
    <t>Storm overflows (high priority) - ecological harm - baseline</t>
  </si>
  <si>
    <t xml:space="preserve">Number of high priority overflows causing ecological harm a year </t>
  </si>
  <si>
    <t>TBC</t>
  </si>
  <si>
    <t xml:space="preserve">Predicted number of high priority storm overflows causing ecological harm each year forecast with the current baseline (2020) level of spending. </t>
  </si>
  <si>
    <t>5b</t>
  </si>
  <si>
    <t>Storm overflows (high priority) - ecological harm - base</t>
  </si>
  <si>
    <t>Number of high priority overflows causing ecological harm a year (excluding impact of AMP8 onwards enhancement)</t>
  </si>
  <si>
    <t>Predicted number of high priority storm overflows causing ecological harm each year forecast with expected base spending</t>
  </si>
  <si>
    <t>5c</t>
  </si>
  <si>
    <t>Storm overflows (high priority) - ecological harm - post enhancement</t>
  </si>
  <si>
    <t>Number of high priority overflows causing ecological harm a year (including impact of AMP8 onwards enhancement)</t>
  </si>
  <si>
    <t>Predicted number of high priority storm overflows causing ecological harm each year with future enhancements taken into account</t>
  </si>
  <si>
    <t>5ci</t>
  </si>
  <si>
    <t>Storm overflows (high priority) - ecological harm - enhancement cost</t>
  </si>
  <si>
    <t>Total capex to achieve the predicted high priority ecological harm target</t>
  </si>
  <si>
    <t>5cii</t>
  </si>
  <si>
    <t>Total opex to achieve the predicted high priority ecological harm target</t>
  </si>
  <si>
    <t>5ciii</t>
  </si>
  <si>
    <t>Total expenditure (totex) to achieve the predicted ecological harm target</t>
  </si>
  <si>
    <t>6a</t>
  </si>
  <si>
    <t>Storm overflows (all) - ecological harm - baseline</t>
  </si>
  <si>
    <t xml:space="preserve">Number of all overflows causing ecological harm a year </t>
  </si>
  <si>
    <t xml:space="preserve">Predicted number of all storm overflows causing ecological harm each year forecast with the current baseline (2020) level of spending. </t>
  </si>
  <si>
    <t>6b</t>
  </si>
  <si>
    <t>Storm overflows (all) - ecological harm - base</t>
  </si>
  <si>
    <t>Number of all overflows causing ecological harm a year (excluding impact of AMP8 onwards enhancement)</t>
  </si>
  <si>
    <t>Predicted number of all storm overflows causing ecological harm each year forecast with expected base spending</t>
  </si>
  <si>
    <t>6c</t>
  </si>
  <si>
    <t>Storm overflows (all) - ecological harm - post enhancement</t>
  </si>
  <si>
    <t>Number of all overflows causing ecological harm a year (including impact of AMP8 onwards enhancement)</t>
  </si>
  <si>
    <t>Predicted number of all storm overflows causing ecological harm each year with future enhancements taken into account</t>
  </si>
  <si>
    <t>6ci</t>
  </si>
  <si>
    <t>Storm overflows (all) - ecological harm - enhancement cost</t>
  </si>
  <si>
    <t>Total capex to achieve the predicted ecological harm target at all overflows</t>
  </si>
  <si>
    <t>6cii</t>
  </si>
  <si>
    <t>Total opex to achieve the predicted ecological harm target at all overflows</t>
  </si>
  <si>
    <t>6ciii</t>
  </si>
  <si>
    <t>Total expenditure (totex) to achieve the predicted ecological harm target at all overflows</t>
  </si>
  <si>
    <t>7a</t>
  </si>
  <si>
    <t>Storm overflows - designated bathing waters (coastal and inland) - baseline</t>
  </si>
  <si>
    <t>Number of overflows in designated bathing waters spilling more than 3 times per bathing season</t>
  </si>
  <si>
    <t>ILB</t>
  </si>
  <si>
    <t xml:space="preserve">Predicted number of storm overflows impacting designated bathing waters (inland and coastal) by spilling more than 3 times per bathing season with the current baseline (2020) level of spending. </t>
  </si>
  <si>
    <t>7b</t>
  </si>
  <si>
    <t>Storm overflows - designated bathing waters (coastal and inland) - base</t>
  </si>
  <si>
    <t>Predicted number of storm overflows impacting designated bathing waters (inland and coastal) by spilling more than 3 times per bathing season with expected base spending</t>
  </si>
  <si>
    <t>7c</t>
  </si>
  <si>
    <t>Storm overflows - designated bathing waters (coastal and inland) - post enhancement</t>
  </si>
  <si>
    <t>Predicted number of storm overflows impacting designated bathing waters (inland and coastal) by spilling more than 3 times per bathing season with future enhancements taken into account.</t>
  </si>
  <si>
    <t>7cii</t>
  </si>
  <si>
    <t>Storm overflows - designated bathing waters - enhancement cost</t>
  </si>
  <si>
    <t>Total capex to achieve the reduction in spills to less than 3 per bathing season at designated bathing waters (coastal and inland)</t>
  </si>
  <si>
    <t>Total opex to achieve the reduction in spills to less than 3 per bathing season at designated bathing waters (coastal and inland)</t>
  </si>
  <si>
    <t>7ciii</t>
  </si>
  <si>
    <t>Total expenditure (totex) to achieve the reduction in spills to less than 3 per bathing season at designated bathing waters (coastal and inland)</t>
  </si>
  <si>
    <t>8a</t>
  </si>
  <si>
    <t>Sewer collapses - baseline</t>
  </si>
  <si>
    <t>Number of sewer collapses</t>
  </si>
  <si>
    <t>nr per 1000km</t>
  </si>
  <si>
    <t xml:space="preserve">Predicted number of sewer collapses forecast with the current baseline level of spending. </t>
  </si>
  <si>
    <t>8b</t>
  </si>
  <si>
    <t>Sewer collapses - base</t>
  </si>
  <si>
    <t>Predicted number of sewer collapses forecast with expected base spending</t>
  </si>
  <si>
    <t>8ci</t>
  </si>
  <si>
    <t>Sewer collapses - base costs</t>
  </si>
  <si>
    <t>Total capex to maintain required level of sewer collapses per 1000km</t>
  </si>
  <si>
    <t>8cii</t>
  </si>
  <si>
    <t>Total opex to maintain required level of sewer collapses per 1000km</t>
  </si>
  <si>
    <t>8ciii</t>
  </si>
  <si>
    <t>Total expenditure (totex) required to maintain level of sewer collapses per 1000km</t>
  </si>
  <si>
    <t>9a</t>
  </si>
  <si>
    <t>Internal sewer flooding - baseline</t>
  </si>
  <si>
    <t>Total number of internal sewer flooding incidents / escapes per 10,000 sewer connections</t>
  </si>
  <si>
    <t xml:space="preserve">Predicted total number of internal sewer flooding incidents per 10,000 sewer connections with the current baseline (2020) level of spending. </t>
  </si>
  <si>
    <t>9b</t>
  </si>
  <si>
    <t>Internal sewer flooding - base</t>
  </si>
  <si>
    <t>Total number of internal sewer flooding incidents / escapes per 10,000 sewer connections (excluding AMP8 onwards enhancements)</t>
  </si>
  <si>
    <t>Predicted total number of internal sewer flooding incidents per 10,000 sewer connections with expected base spending</t>
  </si>
  <si>
    <t>9c</t>
  </si>
  <si>
    <t>Internal sewer flooding - post enhancement</t>
  </si>
  <si>
    <t>Total number of internal sewer flooding incidents / escapes per 10,000 sewer connections (including AMP8 onwards enhancement expenditure) (see note 9 on Line definitions tab)</t>
  </si>
  <si>
    <t xml:space="preserve">Predicted total number of internal sewer flooding incidents per 10,000 sewer connections with future enhancements taken into account. </t>
  </si>
  <si>
    <t>9ci</t>
  </si>
  <si>
    <t>Internal sewer flooding - enhancement cost</t>
  </si>
  <si>
    <t>Total capex to achieve the enhancement number of internal sewer flooding incidents</t>
  </si>
  <si>
    <t>9cii</t>
  </si>
  <si>
    <t xml:space="preserve">Total opex to achieve the enhancement number of internal sewer flooding incidents. </t>
  </si>
  <si>
    <t>9ciii</t>
  </si>
  <si>
    <t xml:space="preserve">Total expenditure (totex) to achieve the enhancement number of internal sewer flooding incidents. </t>
  </si>
  <si>
    <t>10a</t>
  </si>
  <si>
    <t>Screening storm overflows - baseline</t>
  </si>
  <si>
    <t xml:space="preserve">Total number of storm overflows requiring screening </t>
  </si>
  <si>
    <t xml:space="preserve">Forecast number of overflows that require screening based on spill characteristics defined in the WaPUG Guide - The Design of CSO Chambers to Incorporate Screens based on the current baseline level of spending. </t>
  </si>
  <si>
    <t>10b</t>
  </si>
  <si>
    <t>Screening storm overflows - base</t>
  </si>
  <si>
    <t>Total number of storm overflows requiring screening (excluding impact of AMP8 onwards enhancements)</t>
  </si>
  <si>
    <t>Forecast number of overflows that require screening based on spill characteristics defined in the WaPUG Guide - The Design of CSO Chambers to Incorporate Screens based on expected base spending</t>
  </si>
  <si>
    <t>10c</t>
  </si>
  <si>
    <t>Screening storm overflows - post enhancement</t>
  </si>
  <si>
    <t>Number of storm overflows requiring screening (including impact of AMP8 onwards enhancements)</t>
  </si>
  <si>
    <t xml:space="preserve">Forecast number of overflows that require screening based on spill characteristics defined in the WaPUG Guide - The Design of CSO Chambers to Incorporate Screens, considered to be enhancement schemes. </t>
  </si>
  <si>
    <t>10ci</t>
  </si>
  <si>
    <t>Screening - enhancement cost</t>
  </si>
  <si>
    <t>Total capex to achieve the enhancement number of overflow screening solutions</t>
  </si>
  <si>
    <t>10cii</t>
  </si>
  <si>
    <t>Total opex to achieve the enhancement number of overflow screening solutions</t>
  </si>
  <si>
    <t>10ciii</t>
  </si>
  <si>
    <t>Total expenditure (totex) to achieve the enhancement number of overflow screening solutions</t>
  </si>
  <si>
    <t>Enhancement expenditure analysis - scenario A</t>
  </si>
  <si>
    <t xml:space="preserve">Captures what further expenditure (enhancement) may be required to address long-term risks. </t>
  </si>
  <si>
    <t xml:space="preserve">Captures the incremental improvement delivered by the intervention (output) type against a range of outcomes (planning objectives). </t>
  </si>
  <si>
    <t>NETWORK</t>
  </si>
  <si>
    <t>1A</t>
  </si>
  <si>
    <r>
      <t xml:space="preserve">Additional network storage / conveyance / containment
</t>
    </r>
    <r>
      <rPr>
        <b/>
        <sz val="10"/>
        <color theme="2" tint="-0.249977111117893"/>
        <rFont val="Calibri"/>
        <family val="2"/>
      </rPr>
      <t>TRADITIONAL GREY INTERVENTIONS</t>
    </r>
  </si>
  <si>
    <t>Units</t>
  </si>
  <si>
    <t>AMP9 
(2030-35)</t>
  </si>
  <si>
    <t>AMP10 
(2035-40)</t>
  </si>
  <si>
    <t>AMP11 
(2040-45)</t>
  </si>
  <si>
    <t>AMP12 
(2045-50)</t>
  </si>
  <si>
    <t>Additional Line Definitions</t>
  </si>
  <si>
    <t xml:space="preserve">Interventions to reduce the risk of sewer flooding in a storm including storage, or other containment, to reduce spill frequency at storm overflows (network only) </t>
  </si>
  <si>
    <t>Additional grey storage / containment volume to be delivered in the network (enhancement)</t>
  </si>
  <si>
    <t>1000m3</t>
  </si>
  <si>
    <t>Additional grey storage volume required in the network. The volume reported should be the volume estimated to be required to meet future flood reduction targets.</t>
  </si>
  <si>
    <t>Number of individual schemes</t>
  </si>
  <si>
    <t>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t>
  </si>
  <si>
    <t>Projected spend on grey network storage - capex</t>
  </si>
  <si>
    <t>Total capital expenditure forecast for all network storage solutions</t>
  </si>
  <si>
    <t>Projected spend on grey network storage - opex</t>
  </si>
  <si>
    <t>Total operational expenditure forecast for all network storage solutions</t>
  </si>
  <si>
    <t>Projected spend on grey network storage - totex</t>
  </si>
  <si>
    <t>Total expenditure forecast for all network storage solutions</t>
  </si>
  <si>
    <t>1B</t>
  </si>
  <si>
    <r>
      <t xml:space="preserve">Upstream surface water separation / removal or other network storage
</t>
    </r>
    <r>
      <rPr>
        <b/>
        <sz val="10"/>
        <color theme="9"/>
        <rFont val="Calibri"/>
        <family val="2"/>
      </rPr>
      <t>BLUE / GREEN SEPARATION &amp; STORAGE</t>
    </r>
  </si>
  <si>
    <t>Additional blue/green interventions (including associated enabling works) to remove impermeable area inflow from entering the storm/foul/combined network.</t>
  </si>
  <si>
    <t>Permeable area inflow removed from entering the network or stored in environment (enhancement)</t>
  </si>
  <si>
    <t>Hectares</t>
  </si>
  <si>
    <t>Green schemes required in the network to remove / separate surface water from entering the combined network. The volume reported should be the volume estimated to be required to meet future requirements</t>
  </si>
  <si>
    <t>Projected spend on green network schemes - capex</t>
  </si>
  <si>
    <t>Total capital expenditure forecast for all green network separation / storage solutions</t>
  </si>
  <si>
    <t>Projected spend on green network schemes - opex</t>
  </si>
  <si>
    <t>Total operational expenditure forecast for all green network separation / storage solutions</t>
  </si>
  <si>
    <t>Projected spend on green network schemes - totex</t>
  </si>
  <si>
    <t>Total expenditure forecast for all green network separation / storage solutions</t>
  </si>
  <si>
    <t>Planning Objectives delivered by Tables 1A and 1B (multiple benefits)</t>
  </si>
  <si>
    <t>Reduced number of category 1-3 pollution incidents</t>
  </si>
  <si>
    <t>Forecast reduction in cat 1-3 pollution incidents as a result of DWMP intervention(s) delivered by Tables 1A and 1B</t>
  </si>
  <si>
    <t>Improvement in WwTW compliance</t>
  </si>
  <si>
    <t>Forecast percentage change in WwTW compliance as a result of DWMP intervention(s) delivered by Tables 1A and 1B</t>
  </si>
  <si>
    <t>Forecast reduction in number of sewer flooding incidents as a result of DWMP intervention(s) delivered by Tables 1A and 1B</t>
  </si>
  <si>
    <t>Storm overflow average spill reduction</t>
  </si>
  <si>
    <t>Forecast reduction in storm overflow spills as a result of DWMP intervention(s) delivered by Tables 1A and 1B</t>
  </si>
  <si>
    <t>Reduced number of overflows spilling 10 or more per year</t>
  </si>
  <si>
    <t>Forecast reduction of overflows operating more than 10 times per year as a result of DWMP intervention(s) delivered by Tables 1A and 1B</t>
  </si>
  <si>
    <t>Reduction in high priority overflows causing ecological harm per year</t>
  </si>
  <si>
    <t>Forecast reduction of overflows causing ecological harm at high priority sites as a result of DWMP intervention(s) delivered by Tables 1A and 1B</t>
  </si>
  <si>
    <t>Reduction in overflows causing ecological harm per year</t>
  </si>
  <si>
    <t>Forecast reduction of overflows causing ecological harm per year as a result of DWMP intervention(s) delivered by Tables 1A and 1B</t>
  </si>
  <si>
    <t>Reduction in sewer collapses</t>
  </si>
  <si>
    <t>Forecast reduction in sewer collapses as a result of DWMP intervention(s) delivered by Tables 1A and 1B</t>
  </si>
  <si>
    <t>Reduction in households with internal sewer flooding</t>
  </si>
  <si>
    <t>Forecast reduction of internal flooding incidents as a result of DWMP intervention(s) delivered by Tables 1A and 1B</t>
  </si>
  <si>
    <t>WwTW</t>
  </si>
  <si>
    <t>2A</t>
  </si>
  <si>
    <r>
      <t xml:space="preserve">Additional WwTW storage
</t>
    </r>
    <r>
      <rPr>
        <b/>
        <sz val="10"/>
        <color theme="2" tint="-0.249977111117893"/>
        <rFont val="Calibri"/>
        <family val="2"/>
      </rPr>
      <t>TRADITIONAL GREY INTERVENTIONS</t>
    </r>
  </si>
  <si>
    <t>Additional grey storage at WwTW</t>
  </si>
  <si>
    <t>Additional grey storage volume required at WwTW (enhancement)</t>
  </si>
  <si>
    <t xml:space="preserve">Additional grey storage volume required at WwTW. The volume reported should be the volume estimated to be required to meet future permit conditions </t>
  </si>
  <si>
    <t>Projected spend on grey WwTW storage - capex</t>
  </si>
  <si>
    <t>Total capital expenditure forecast for all grey WwTW storage solutions</t>
  </si>
  <si>
    <t>Projected spend on grey WwTW storage - opex</t>
  </si>
  <si>
    <t>Total operational expenditure forecast for all grey WwTW storage solutions</t>
  </si>
  <si>
    <t>Projected spend on grey WwTW storage - totex</t>
  </si>
  <si>
    <t>Total expenditure forecast for all grey WwTW storage solutions</t>
  </si>
  <si>
    <t>2B</t>
  </si>
  <si>
    <r>
      <rPr>
        <b/>
        <sz val="11"/>
        <color theme="9"/>
        <rFont val="Calibri"/>
        <family val="2"/>
      </rPr>
      <t>BLUE/GREEN</t>
    </r>
    <r>
      <rPr>
        <b/>
        <sz val="11"/>
        <color theme="0"/>
        <rFont val="Calibri"/>
        <family val="2"/>
      </rPr>
      <t xml:space="preserve"> Interventions at WwTWs
</t>
    </r>
  </si>
  <si>
    <t xml:space="preserve">Additional blue/green interventions at WwTW </t>
  </si>
  <si>
    <t xml:space="preserve">Number of individual blue/green interventions (schemes) required at WwTW to increase storm storage/reduce need for storm tanks on site </t>
  </si>
  <si>
    <t xml:space="preserve">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 </t>
  </si>
  <si>
    <t>Projected spend on green WwTW interventions - capex</t>
  </si>
  <si>
    <t>Total capital expenditure forecast for all green WwTW interventions</t>
  </si>
  <si>
    <t>Projected spend on green WwTW interventions- opex</t>
  </si>
  <si>
    <t>Total operational expenditure forecast for all green WwTW interventions</t>
  </si>
  <si>
    <t>Projected spend on green WwTW interventions - totex</t>
  </si>
  <si>
    <t>Total expenditure forecast for all green WwTW interventions</t>
  </si>
  <si>
    <t>Planning Objectives delivered by Tables 2A and 2B (multiple benefits)</t>
  </si>
  <si>
    <t>Forecast reduction in cat 1-3 pollution incidents as a result of DWMP intervention(s) delivered by Tables 2A and 2B</t>
  </si>
  <si>
    <t>Forecast percentage change in WwTW compliance as a result of DWMP intervention(s) delivered by Tables 2A and 2B</t>
  </si>
  <si>
    <t>Forecast reduction in number of sewer flooding incidents as a result of DWMP intervention(s) delivered by Tables 2A and 2B</t>
  </si>
  <si>
    <t>Forecast reduction in storm overflow spills as a result of DWMP intervention(s) delivered by Tables 2A and 2B</t>
  </si>
  <si>
    <t>Forecast reduction of overflows operating more than 10 times per year as a result of DWMP intervention(s) delivered by Tables 2A and 2B</t>
  </si>
  <si>
    <t>Forecast reduction of overflows causing ecological harm at high priority sites as a result of DWMP intervention(s) delivered by Tables 2A and 2B</t>
  </si>
  <si>
    <t>Forecast reduction of overflows causing ecological harm per year as a result of DWMP intervention(s) delivered by Tables 2A and 2B</t>
  </si>
  <si>
    <t>Forecast reduction in sewer collapses as a result of DWMP intervention(s) delivered by Tables 2A and 2B</t>
  </si>
  <si>
    <t>Forecast reduction of internal flooding incidents as a result of DWMP intervention(s) delivered by Tables 2A and 2B</t>
  </si>
  <si>
    <t>Interventions at WwTWs - additional treatment capacity</t>
  </si>
  <si>
    <t xml:space="preserve">Schemes at sewage treatment works to increase flow to full treatment capacity. </t>
  </si>
  <si>
    <t>Additional FFT treatment capacity required at WwTWs</t>
  </si>
  <si>
    <t>ML/day</t>
  </si>
  <si>
    <t xml:space="preserve">Additional daily flow passed to full treatment at WwTWs to maintain compliance. </t>
  </si>
  <si>
    <t>Projected spend on additional WwTW capacity - capex</t>
  </si>
  <si>
    <t>Total capital expenditure forecast for all additional WwTW capacity</t>
  </si>
  <si>
    <t>Projected spend on additional WwTW capacity - opex</t>
  </si>
  <si>
    <t>Total operational expenditure forecast for all additional WwTW capacity</t>
  </si>
  <si>
    <t>Projected spend on additional WwTW capacity - totex</t>
  </si>
  <si>
    <t>Total expenditure forecast for all additional WwTW capacity</t>
  </si>
  <si>
    <t>Planning Objectives delivered by Table 3 (multiple benefits)</t>
  </si>
  <si>
    <t>Forecast reduction in cat 1-3 pollution incidents as a result of DWMP intervention(s) delivered by Table 3</t>
  </si>
  <si>
    <t>Forecast percentage change in WwTW compliance as a result of DWMP intervention(s) delivered by Table 3</t>
  </si>
  <si>
    <t>Forecast reduction in number of sewer flooding incidents as a result of DWMP intervention(s) delivered by Table 3</t>
  </si>
  <si>
    <t>Forecast reduction in storm overflow spills as a result of DWMP intervention(s) delivered by Table 3</t>
  </si>
  <si>
    <t>Forecast reduction of overflows operating more than 10 times per year as a result of DWMP intervention(s) delivered by Table 3</t>
  </si>
  <si>
    <t>Forecast reduction of overflows causing ecological harm at high priority sites as a result of DWMP intervention(s) delivered by Table 3</t>
  </si>
  <si>
    <t>Forecast reduction of overflows causing ecological harm per year as a result of DWMP intervention(s) delivered by Table 3</t>
  </si>
  <si>
    <t>Forecast reduction in sewer collapses as a result of DWMP intervention(s) delivered by Table 3</t>
  </si>
  <si>
    <t>Forecast reduction of internal flooding incidents as a result of DWMP intervention(s) delivered by Table 3</t>
  </si>
  <si>
    <t>Storm overflows screening interventions</t>
  </si>
  <si>
    <t>Table detailing interventions required at storm overflow locations to meet the requirements set out in the Storm Overflow Discharge Reduction Plan (published on 26 August 2022)</t>
  </si>
  <si>
    <t>Interventions at storm overflows - screening</t>
  </si>
  <si>
    <t>Interventions at storm overflows to provide screening required to meet the SODRP</t>
  </si>
  <si>
    <t xml:space="preserve">Total number of storm overflows </t>
  </si>
  <si>
    <t>Total number of overflows owned and operated by the company (regardless of screen status)</t>
  </si>
  <si>
    <t>Number of new screens required on overflows where the overflow has an existing screen (i.e. replacement screens)</t>
  </si>
  <si>
    <t xml:space="preserve">Forecast number of overflows that currently have screens but require screen upgrades i.e. replacements </t>
  </si>
  <si>
    <t xml:space="preserve">Number of new screens required on overflows where the overflow has not had a screen installed previously. </t>
  </si>
  <si>
    <t>Forecast number of overflows that require a screen that have not had a screen installed previously i.e. new installations</t>
  </si>
  <si>
    <t>Projected spend on storm discharge screening for SODRP - capex</t>
  </si>
  <si>
    <t xml:space="preserve">Total capital expenditure forecast for screen installations to meet the SODRP </t>
  </si>
  <si>
    <t>Projected spend on storm discharge screening for SODRP- opex</t>
  </si>
  <si>
    <t>Total operational expenditure forecast for screen installations to meet the SODRP</t>
  </si>
  <si>
    <t>Projected spend on storm discharge screening for SODRP - totex</t>
  </si>
  <si>
    <t>Total expenditure forecast for screen installations to meet the SODRP</t>
  </si>
  <si>
    <t>Reduction in GHG emissions</t>
  </si>
  <si>
    <t>Table detailing impact of interventions on Reduction in GHG emissions</t>
  </si>
  <si>
    <t>Reduction in OPERATIONAL GHG emissions</t>
  </si>
  <si>
    <t>Total operational GHG emissions</t>
  </si>
  <si>
    <t>tCO2/e</t>
  </si>
  <si>
    <t>Total forecast reduction in operational GHG emissions compared to the baseline (2020)</t>
  </si>
  <si>
    <t>Reduction in EMBODIED GHG emissions</t>
  </si>
  <si>
    <t>Total embodied GHG emissions</t>
  </si>
  <si>
    <t>Total forecast reduction in embodied GHG emissions compared to the baseline (2020)</t>
  </si>
  <si>
    <t>Adaptive Plans</t>
  </si>
  <si>
    <t xml:space="preserve">Table to record components of adaptive planning
</t>
  </si>
  <si>
    <t>Each component block below should represent a different DWMP outcome</t>
  </si>
  <si>
    <t>&lt;&lt;Free text box to summarise what scenario assumptions the tables are based on.  For example, "Best Value Plan", "Least Cost Plan", "Lowest Carbon Plan" etc with details of climate change/growth/creep assumptions&gt;&gt;</t>
  </si>
  <si>
    <t>AP0</t>
  </si>
  <si>
    <t>Adaptive Plan - Whole DWMP Plan</t>
  </si>
  <si>
    <t>Company L1 adaptive plan and alternative pathways</t>
  </si>
  <si>
    <t>Metric (totex)</t>
  </si>
  <si>
    <t>2025-2030</t>
  </si>
  <si>
    <t>2030-35</t>
  </si>
  <si>
    <t>2035-40</t>
  </si>
  <si>
    <t>2040-45</t>
  </si>
  <si>
    <t>2045-50</t>
  </si>
  <si>
    <t>Description of differences between pathways, including trigger and decision points</t>
  </si>
  <si>
    <t>Core pathway</t>
  </si>
  <si>
    <t>SODRP, Wastewater WINEP and WwTW growth – constrained and includes company blue-green ambition. Modelling used for storm overflow and flooding assessments incorporates bespoke climate change projections aligned with UKCP09 RCP8.5, and high growth scenario (local plan). WwTW growth assessments incorporate low growth scenario (ONS).</t>
  </si>
  <si>
    <t>Preferred plan (if different to core)</t>
  </si>
  <si>
    <t>SODRP, Wastewater WINEP, WwTW growth and reduction in risk of forecast hydraulic flooding – constrained and includes company blue-green ambition. Modelling used for storm overflow and flooding assessments incorporates bespoke climate change projections aligned with UKCP09 RCP8.5, and high growth scenario (local plan). WwTW growth assessments incorporate low growth scenario (ONS) with high PCC assumption. There are a number of influencing factors and trigger points which could result in a deviation from the preferred plan. Examples include changes introduced by regulators or the government and the release of new climate change science and/or best practice.</t>
  </si>
  <si>
    <t>AP1 - Alternative pathway 1</t>
  </si>
  <si>
    <t>Least cost plan - SODRP, Wastewater WINEP and WwTW growth – constrained without company blue-green ambition. Modelling used for storm overflow and flooding assessments incorporates bespoke climate change projections aligned with UKCP09 RCP8.5, and high growth scenario (local plan). WwTW growth assessments incorporate low growth scenario (ONS).</t>
  </si>
  <si>
    <t>AP2 - Alternative pathway 2</t>
  </si>
  <si>
    <t>Adverse Climate Change - As per the preferred plan however incorporating  an adverse climate change scenario (UKCP18 RCP8.5) for storm overflow and flooding assessments.</t>
  </si>
  <si>
    <t>AP3 - Alternative pathway 3</t>
  </si>
  <si>
    <t>Adverse Growth - As per the preferred plan however incorporating  an adverse growth scenario (local plan) for WwTW growth assessments.</t>
  </si>
  <si>
    <t>AP1</t>
  </si>
  <si>
    <t xml:space="preserve">Adaptive Plan Component 1 </t>
  </si>
  <si>
    <t>Reducing the operation and impact of Storm Overflows (incl. screening)</t>
  </si>
  <si>
    <t>Constrained and includes company blue-green ambition. Modelling used for storm overflow assessments incorporates bespoke climate change projections aligned with UKCP09 RCP8.5, and high growth scenario (local plan).</t>
  </si>
  <si>
    <t>Constrained and includes company blue-green ambition. Modelling used for storm overflow assessments incorporates bespoke climate change projections aligned with UKCP09 RCP8.5, and high growth scenario (local plan). There are a number of influencing factors and trigger points which could result in a deviation from the preferred plan. Examples include changes introduced by regulators or the government and the release of new climate change science and/or best practice.</t>
  </si>
  <si>
    <t>Least cost plan - Constrained without company blue-green ambition. Modelling used for storm overflow assessments incorporates bespoke climate change projections aligned with UKCP09 RCP8.5, and high growth scenario (local plan).</t>
  </si>
  <si>
    <t>Adverse Climate Change - As per the preferred plan however incorporating  an adverse climate change scenario (UKCP18 RCP8.5) for storm overflow assessments.</t>
  </si>
  <si>
    <t>Adverse Growth - As per the preferred plan.</t>
  </si>
  <si>
    <t>AP2</t>
  </si>
  <si>
    <t>Adaptive Plan Component 2</t>
  </si>
  <si>
    <t>Reduction in Risk of Forecast Hydraulic Modelled Flooding</t>
  </si>
  <si>
    <t>Modelling used for flooding assessments incorporates bespoke climate change projections aligned with UKCP09 RCP8.5, and high growth scenario (local plan).</t>
  </si>
  <si>
    <t>Reduction in risk of forecast hydraulic flooding – constrained and includes company blue-green ambition. Modelling used for flooding assessments incorporates bespoke climate change projections aligned with UKCP09 RCP8.5, and high growth scenario (local plan). There are a number of influencing factors and trigger points which could result in a deviation from the preferred plan. Examples include changes introduced by regulators or the government and the release of new climate change science and/or best practice.</t>
  </si>
  <si>
    <t>Least cost plan - Modelling used for flooding assessments incorporates bespoke climate change projections aligned with UKCP09 RCP8.5, and high growth scenario (local plan).</t>
  </si>
  <si>
    <t>Adverse Climate Change - As per the preferred plan however incorporating  an adverse climate change scenario (UKCP18 RCP8.5) for flooding assessments.</t>
  </si>
  <si>
    <t>AP3</t>
  </si>
  <si>
    <t>Adaptive Plan Component 3</t>
  </si>
  <si>
    <t>WwTW growth. WwTW growth assessments incorporate low growth scenario (ONS).</t>
  </si>
  <si>
    <t>WwTW growth. WwTW growth assessments incorporate low growth scenario (ONS) with high PCC assumption. There are a number of influencing factors and trigger points which could result in a deviation from the preferred plan. Examples include changes introduced by regulators or the government and the release of new climate change science and/or best practice.</t>
  </si>
  <si>
    <t>Least cost plan - WwTW growth. WwTW growth assessments incorporate low growth scenario (ONS).</t>
  </si>
  <si>
    <t>Adverse Climate Change - As per the preferred plan.</t>
  </si>
  <si>
    <t>Repeat blocks AP1-3 as required</t>
  </si>
  <si>
    <t>Reduction in forecast risk of internal hydraulic modelled flooding incidents/year</t>
  </si>
  <si>
    <t>Reduction in forecast risk of external hydraulic modelled flooding incidents/year</t>
  </si>
  <si>
    <t>Forecast reduction in risk of internal hydraulic modelled flooding incidents/year delivered by Tables 1A and 1B</t>
  </si>
  <si>
    <t>Forecast reduction in risk of external hydraulic modelled flooding incidents/year delivered by Tables 1A and 1B</t>
  </si>
  <si>
    <t>Forecast reduction in risk of internal hydraulic modelled flooding incidents/year delivered by Tables 2A and 2B</t>
  </si>
  <si>
    <t>Forecast reduction in risk of external hydraulic modelled flooding incidents/year delivered by Tables 2A and 2B</t>
  </si>
  <si>
    <t>Forecast reduction in risk of internal hydraulic modelled flooding incidents/year delivered by Table 3</t>
  </si>
  <si>
    <t>Forecast reduction in risk of external hydraulic modelled flooding incidents/year delivered by Table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</si>
</sst>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3" x14ac:knownFonts="1">
    <font>
      <sz val="11"/>
      <color theme="1"/>
      <name val="Arial"/>
      <family val="2"/>
    </font>
    <font>
      <sz val="11"/>
      <color theme="1"/>
      <name val="Calibri"/>
      <family val="2"/>
      <scheme val="minor"/>
    </font>
    <font>
      <sz val="11"/>
      <color theme="1"/>
      <name val="Arial"/>
      <family val="2"/>
    </font>
    <font>
      <b/>
      <sz val="11"/>
      <color theme="1"/>
      <name val="Arial"/>
      <family val="2"/>
    </font>
    <font>
      <b/>
      <sz val="11"/>
      <color theme="0"/>
      <name val="Arial"/>
      <family val="2"/>
    </font>
    <font>
      <b/>
      <sz val="11"/>
      <color theme="4"/>
      <name val="Arial"/>
      <family val="2"/>
    </font>
    <font>
      <sz val="11"/>
      <name val="Arial"/>
      <family val="2"/>
    </font>
    <font>
      <b/>
      <sz val="15"/>
      <color theme="3"/>
      <name val="Arial"/>
      <family val="2"/>
    </font>
    <font>
      <sz val="11"/>
      <color theme="4"/>
      <name val="Calibri"/>
      <family val="2"/>
    </font>
    <font>
      <b/>
      <sz val="11"/>
      <color theme="4"/>
      <name val="Calibri"/>
      <family val="2"/>
    </font>
    <font>
      <sz val="10"/>
      <name val="Arial"/>
      <family val="2"/>
    </font>
    <font>
      <sz val="11"/>
      <color theme="0"/>
      <name val="Calibri"/>
      <family val="2"/>
    </font>
    <font>
      <b/>
      <sz val="11"/>
      <color theme="0"/>
      <name val="Calibri"/>
      <family val="2"/>
    </font>
    <font>
      <b/>
      <sz val="14"/>
      <color theme="4"/>
      <name val="Calibri"/>
      <family val="2"/>
      <scheme val="minor"/>
    </font>
    <font>
      <sz val="10"/>
      <color theme="4"/>
      <name val="Calibri"/>
      <family val="2"/>
      <scheme val="minor"/>
    </font>
    <font>
      <b/>
      <sz val="11"/>
      <color theme="4"/>
      <name val="Calibri"/>
      <family val="2"/>
      <scheme val="minor"/>
    </font>
    <font>
      <sz val="11"/>
      <color theme="4"/>
      <name val="Calibri"/>
      <family val="2"/>
      <scheme val="minor"/>
    </font>
    <font>
      <sz val="11"/>
      <color rgb="FFFF0000"/>
      <name val="Calibri"/>
      <family val="2"/>
      <scheme val="minor"/>
    </font>
    <font>
      <sz val="11"/>
      <color rgb="FF4472C4"/>
      <name val="Calibri"/>
      <family val="2"/>
    </font>
    <font>
      <sz val="11"/>
      <color theme="0" tint="-0.34998626667073579"/>
      <name val="Arial"/>
      <family val="2"/>
    </font>
    <font>
      <b/>
      <sz val="14"/>
      <name val="Calibri"/>
      <family val="2"/>
      <scheme val="minor"/>
    </font>
    <font>
      <sz val="10"/>
      <name val="Calibri"/>
      <family val="2"/>
      <scheme val="minor"/>
    </font>
    <font>
      <sz val="11"/>
      <name val="Calibri"/>
      <family val="2"/>
      <scheme val="minor"/>
    </font>
    <font>
      <sz val="11"/>
      <name val="Calibri"/>
      <family val="2"/>
    </font>
    <font>
      <sz val="8"/>
      <name val="Arial"/>
      <family val="2"/>
    </font>
    <font>
      <b/>
      <sz val="11"/>
      <name val="Calibri"/>
      <family val="2"/>
      <scheme val="minor"/>
    </font>
    <font>
      <sz val="11"/>
      <color rgb="FF4472C4"/>
      <name val="Calibri"/>
      <family val="2"/>
      <scheme val="minor"/>
    </font>
    <font>
      <b/>
      <sz val="11"/>
      <color rgb="FFFFFFFF"/>
      <name val="Arial"/>
      <family val="2"/>
    </font>
    <font>
      <sz val="11"/>
      <color rgb="FFFF0000"/>
      <name val="Arial"/>
      <family val="2"/>
    </font>
    <font>
      <u/>
      <sz val="11"/>
      <color theme="10"/>
      <name val="Arial"/>
      <family val="2"/>
    </font>
    <font>
      <b/>
      <sz val="10"/>
      <color theme="2" tint="-0.249977111117893"/>
      <name val="Calibri"/>
      <family val="2"/>
    </font>
    <font>
      <b/>
      <sz val="10"/>
      <color theme="9"/>
      <name val="Calibri"/>
      <family val="2"/>
    </font>
    <font>
      <sz val="11"/>
      <color theme="9"/>
      <name val="Calibri"/>
      <family val="2"/>
    </font>
    <font>
      <sz val="11"/>
      <color theme="9"/>
      <name val="Arial"/>
      <family val="2"/>
    </font>
    <font>
      <sz val="12"/>
      <color theme="9"/>
      <name val="Calibri"/>
      <family val="2"/>
    </font>
    <font>
      <sz val="11"/>
      <color theme="4"/>
      <name val="Arial"/>
      <family val="2"/>
    </font>
    <font>
      <sz val="11"/>
      <color theme="1"/>
      <name val="Calibri"/>
      <family val="2"/>
    </font>
    <font>
      <sz val="12"/>
      <color theme="4"/>
      <name val="Calibri"/>
      <family val="2"/>
    </font>
    <font>
      <b/>
      <sz val="10"/>
      <color theme="0"/>
      <name val="Calibri"/>
      <family val="2"/>
    </font>
    <font>
      <b/>
      <sz val="15"/>
      <color theme="3"/>
      <name val="Calibri"/>
      <family val="2"/>
      <scheme val="minor"/>
    </font>
    <font>
      <b/>
      <sz val="11"/>
      <color rgb="FF000000"/>
      <name val="Arial"/>
      <family val="2"/>
    </font>
    <font>
      <b/>
      <sz val="16"/>
      <color rgb="FF4472C4"/>
      <name val="Calibri"/>
      <family val="2"/>
    </font>
    <font>
      <b/>
      <sz val="14"/>
      <color rgb="FF4472C4"/>
      <name val="Calibri"/>
      <family val="2"/>
    </font>
    <font>
      <sz val="11"/>
      <color rgb="FFFFFFFF"/>
      <name val="Calibri"/>
      <family val="2"/>
    </font>
    <font>
      <b/>
      <sz val="11"/>
      <color theme="9"/>
      <name val="Calibri"/>
      <family val="2"/>
    </font>
    <font>
      <b/>
      <sz val="11"/>
      <color rgb="FF4472C4"/>
      <name val="Calibri"/>
      <family val="2"/>
    </font>
    <font>
      <b/>
      <sz val="12"/>
      <color rgb="FF4472C4"/>
      <name val="Calibri"/>
      <family val="2"/>
    </font>
    <font>
      <b/>
      <sz val="18"/>
      <color theme="4"/>
      <name val="Calibri"/>
      <family val="2"/>
      <scheme val="minor"/>
    </font>
    <font>
      <sz val="10"/>
      <color theme="1"/>
      <name val="Arial"/>
      <family val="2"/>
    </font>
    <font>
      <b/>
      <sz val="14"/>
      <color rgb="FFFFFFFF"/>
      <name val="Arial"/>
      <family val="2"/>
    </font>
    <font>
      <sz val="14"/>
      <color theme="1"/>
      <name val="Arial"/>
      <family val="2"/>
    </font>
    <font>
      <b/>
      <sz val="12"/>
      <color theme="1"/>
      <name val="Arial"/>
      <family val="2"/>
    </font>
    <font>
      <sz val="11"/>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18497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rgb="FF18497A"/>
        <bgColor rgb="FF000000"/>
      </patternFill>
    </fill>
    <fill>
      <patternFill patternType="solid">
        <fgColor theme="7" tint="0.59999389629810485"/>
        <bgColor indexed="64"/>
      </patternFill>
    </fill>
    <fill>
      <patternFill patternType="solid">
        <fgColor theme="8" tint="0.59999389629810485"/>
        <bgColor indexed="64"/>
      </patternFill>
    </fill>
  </fills>
  <borders count="8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rgb="FF000000"/>
      </left>
      <right style="thin">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rgb="FF000000"/>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right/>
      <top style="medium">
        <color indexed="64"/>
      </top>
      <bottom style="medium">
        <color rgb="FF000000"/>
      </bottom>
      <diagonal/>
    </border>
    <border>
      <left style="thin">
        <color indexed="64"/>
      </left>
      <right/>
      <top/>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rgb="FF000000"/>
      </left>
      <right/>
      <top/>
      <bottom style="medium">
        <color indexed="64"/>
      </bottom>
      <diagonal/>
    </border>
  </borders>
  <cellStyleXfs count="10">
    <xf numFmtId="0" fontId="0" fillId="0" borderId="0"/>
    <xf numFmtId="0" fontId="2" fillId="0" borderId="0"/>
    <xf numFmtId="0" fontId="7" fillId="0" borderId="4" applyNumberFormat="0" applyFill="0" applyAlignment="0" applyProtection="0"/>
    <xf numFmtId="0" fontId="10" fillId="0" borderId="0"/>
    <xf numFmtId="9" fontId="2" fillId="0" borderId="0" applyFont="0" applyFill="0" applyBorder="0" applyAlignment="0" applyProtection="0"/>
    <xf numFmtId="0" fontId="29" fillId="0" borderId="0" applyNumberFormat="0" applyFill="0" applyBorder="0" applyAlignment="0" applyProtection="0"/>
    <xf numFmtId="0" fontId="2" fillId="0" borderId="0"/>
    <xf numFmtId="0" fontId="10" fillId="0" borderId="0"/>
    <xf numFmtId="0" fontId="1" fillId="0" borderId="0"/>
    <xf numFmtId="0" fontId="39" fillId="0" borderId="4" applyNumberFormat="0" applyFill="0" applyAlignment="0" applyProtection="0"/>
  </cellStyleXfs>
  <cellXfs count="401">
    <xf numFmtId="0" fontId="0" fillId="0" borderId="0" xfId="0"/>
    <xf numFmtId="0" fontId="0" fillId="0" borderId="0" xfId="0" applyAlignment="1">
      <alignment vertical="top"/>
    </xf>
    <xf numFmtId="0" fontId="0" fillId="0" borderId="0" xfId="0" applyAlignment="1">
      <alignment horizontal="center" vertical="top"/>
    </xf>
    <xf numFmtId="0" fontId="8" fillId="2" borderId="0" xfId="0" applyFont="1" applyFill="1" applyAlignment="1">
      <alignment horizontal="left" vertical="center" wrapText="1"/>
    </xf>
    <xf numFmtId="0" fontId="9" fillId="0" borderId="0" xfId="0" applyFont="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vertical="top"/>
    </xf>
    <xf numFmtId="0" fontId="8" fillId="2" borderId="0" xfId="0" applyFont="1" applyFill="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6" fillId="4" borderId="7" xfId="0" applyFont="1" applyFill="1" applyBorder="1" applyAlignment="1">
      <alignment horizontal="center" vertical="center" wrapText="1"/>
    </xf>
    <xf numFmtId="0" fontId="18" fillId="0" borderId="0" xfId="0" applyFont="1" applyAlignment="1">
      <alignment horizontal="left" vertical="center" wrapText="1"/>
    </xf>
    <xf numFmtId="0" fontId="15" fillId="0" borderId="0" xfId="0" applyFont="1" applyAlignment="1">
      <alignment vertical="center" wrapText="1"/>
    </xf>
    <xf numFmtId="0" fontId="13" fillId="0" borderId="0" xfId="0" applyFont="1" applyAlignment="1">
      <alignment horizontal="left" vertical="top"/>
    </xf>
    <xf numFmtId="0" fontId="19" fillId="0" borderId="0" xfId="0" quotePrefix="1" applyFont="1"/>
    <xf numFmtId="0" fontId="0" fillId="6" borderId="14" xfId="0" applyFill="1" applyBorder="1"/>
    <xf numFmtId="0" fontId="0" fillId="6" borderId="30" xfId="0" applyFill="1" applyBorder="1"/>
    <xf numFmtId="0" fontId="0" fillId="0" borderId="21" xfId="0" applyBorder="1"/>
    <xf numFmtId="0" fontId="18" fillId="0" borderId="0" xfId="0" applyFont="1" applyAlignment="1">
      <alignment wrapText="1"/>
    </xf>
    <xf numFmtId="0" fontId="0" fillId="0" borderId="31" xfId="0" applyBorder="1"/>
    <xf numFmtId="0" fontId="0" fillId="0" borderId="29" xfId="0" applyBorder="1"/>
    <xf numFmtId="0" fontId="8" fillId="4" borderId="35"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11" fillId="3" borderId="32" xfId="2"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6" fillId="0" borderId="0" xfId="0" quotePrefix="1" applyFont="1"/>
    <xf numFmtId="0" fontId="0" fillId="0" borderId="0" xfId="0" applyAlignment="1">
      <alignment wrapText="1"/>
    </xf>
    <xf numFmtId="0" fontId="3" fillId="0" borderId="0" xfId="0" applyFont="1" applyAlignment="1">
      <alignment horizontal="center" vertical="center"/>
    </xf>
    <xf numFmtId="0" fontId="0" fillId="6" borderId="45" xfId="0" applyFill="1" applyBorder="1"/>
    <xf numFmtId="0" fontId="0" fillId="6" borderId="46" xfId="0" applyFill="1" applyBorder="1"/>
    <xf numFmtId="0" fontId="0" fillId="0" borderId="47" xfId="0" applyBorder="1"/>
    <xf numFmtId="0" fontId="0" fillId="0" borderId="48" xfId="0" applyBorder="1"/>
    <xf numFmtId="0" fontId="0" fillId="0" borderId="47" xfId="0" quotePrefix="1" applyBorder="1"/>
    <xf numFmtId="0" fontId="0" fillId="0" borderId="0" xfId="0" quotePrefix="1"/>
    <xf numFmtId="0" fontId="11" fillId="3" borderId="0" xfId="2"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horizontal="center" vertical="center" wrapText="1"/>
    </xf>
    <xf numFmtId="0" fontId="8" fillId="2" borderId="2" xfId="0" applyFont="1" applyFill="1" applyBorder="1" applyAlignment="1">
      <alignment horizontal="left" vertical="center" wrapText="1"/>
    </xf>
    <xf numFmtId="0" fontId="12" fillId="3" borderId="57" xfId="2" applyFont="1" applyFill="1" applyBorder="1" applyAlignment="1">
      <alignment horizontal="center" vertical="center" wrapText="1"/>
    </xf>
    <xf numFmtId="0" fontId="15" fillId="0" borderId="0" xfId="0" applyFont="1" applyAlignment="1">
      <alignment horizontal="left" vertical="top" wrapText="1"/>
    </xf>
    <xf numFmtId="0" fontId="16" fillId="0" borderId="0" xfId="0" applyFont="1" applyAlignment="1">
      <alignment horizontal="left" vertical="top"/>
    </xf>
    <xf numFmtId="0" fontId="26" fillId="0" borderId="0" xfId="0" applyFont="1" applyAlignment="1">
      <alignment vertical="top"/>
    </xf>
    <xf numFmtId="0" fontId="16" fillId="0" borderId="0" xfId="0" applyFont="1" applyAlignment="1">
      <alignment vertical="top"/>
    </xf>
    <xf numFmtId="0" fontId="16" fillId="0" borderId="0" xfId="0" applyFont="1" applyAlignment="1">
      <alignment vertical="center"/>
    </xf>
    <xf numFmtId="0" fontId="0" fillId="0" borderId="0" xfId="0" applyAlignment="1">
      <alignment horizontal="left" vertical="center" wrapText="1"/>
    </xf>
    <xf numFmtId="0" fontId="26" fillId="0" borderId="0" xfId="0" applyFont="1" applyAlignment="1">
      <alignment vertical="top" wrapText="1"/>
    </xf>
    <xf numFmtId="0" fontId="8" fillId="2" borderId="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6" fillId="0" borderId="0" xfId="0" applyFont="1" applyAlignment="1">
      <alignment vertical="center" wrapText="1"/>
    </xf>
    <xf numFmtId="0" fontId="4" fillId="6" borderId="60" xfId="0" applyFont="1" applyFill="1" applyBorder="1" applyAlignment="1">
      <alignment wrapText="1"/>
    </xf>
    <xf numFmtId="0" fontId="4" fillId="6" borderId="54" xfId="0" applyFont="1" applyFill="1" applyBorder="1"/>
    <xf numFmtId="0" fontId="0" fillId="0" borderId="0" xfId="0" applyAlignment="1">
      <alignment horizontal="left"/>
    </xf>
    <xf numFmtId="0" fontId="4" fillId="6" borderId="24" xfId="0" applyFont="1" applyFill="1" applyBorder="1" applyAlignment="1">
      <alignment horizontal="left"/>
    </xf>
    <xf numFmtId="0" fontId="0" fillId="0" borderId="5" xfId="0" applyBorder="1" applyAlignment="1">
      <alignment horizontal="left" vertical="center" wrapText="1"/>
    </xf>
    <xf numFmtId="0" fontId="27" fillId="6" borderId="44" xfId="0" applyFont="1" applyFill="1" applyBorder="1"/>
    <xf numFmtId="0" fontId="0" fillId="0" borderId="48" xfId="0" applyBorder="1" applyAlignment="1">
      <alignment wrapText="1"/>
    </xf>
    <xf numFmtId="0" fontId="15" fillId="0" borderId="0" xfId="0" applyFont="1" applyAlignment="1">
      <alignment horizontal="left" vertical="top"/>
    </xf>
    <xf numFmtId="0" fontId="28" fillId="0" borderId="0" xfId="0" applyFont="1" applyAlignment="1">
      <alignment horizontal="left" vertical="top" wrapText="1"/>
    </xf>
    <xf numFmtId="0" fontId="29" fillId="0" borderId="0" xfId="5" applyAlignment="1">
      <alignment horizontal="left" vertical="center" wrapText="1"/>
    </xf>
    <xf numFmtId="0" fontId="0" fillId="0" borderId="10" xfId="0" applyBorder="1" applyAlignment="1">
      <alignment horizontal="left" vertical="center" wrapText="1"/>
    </xf>
    <xf numFmtId="0" fontId="12" fillId="3" borderId="40" xfId="2" applyFont="1" applyFill="1" applyBorder="1" applyAlignment="1">
      <alignment horizontal="center" vertical="center" wrapText="1"/>
    </xf>
    <xf numFmtId="0" fontId="12" fillId="3" borderId="32" xfId="2" applyFont="1" applyFill="1" applyBorder="1" applyAlignment="1">
      <alignment horizontal="center" vertical="center" wrapText="1"/>
    </xf>
    <xf numFmtId="0" fontId="12" fillId="3" borderId="40" xfId="2" applyFont="1" applyFill="1" applyBorder="1" applyAlignment="1">
      <alignment horizontal="left" vertical="center" wrapText="1"/>
    </xf>
    <xf numFmtId="0" fontId="12" fillId="3" borderId="63" xfId="2" applyFont="1" applyFill="1" applyBorder="1" applyAlignment="1">
      <alignment horizontal="left" vertical="center" wrapText="1"/>
    </xf>
    <xf numFmtId="0" fontId="12" fillId="3" borderId="66" xfId="2" applyFont="1" applyFill="1" applyBorder="1" applyAlignment="1">
      <alignment horizontal="center" vertical="center" wrapText="1"/>
    </xf>
    <xf numFmtId="0" fontId="12" fillId="3" borderId="68" xfId="2"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8"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2" fillId="3" borderId="70" xfId="2"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1" fillId="3" borderId="64" xfId="2" applyFont="1" applyFill="1" applyBorder="1" applyAlignment="1">
      <alignment horizontal="center" vertical="center" wrapText="1"/>
    </xf>
    <xf numFmtId="0" fontId="12" fillId="3" borderId="32" xfId="2" applyFont="1" applyFill="1" applyBorder="1" applyAlignment="1">
      <alignment horizontal="left" vertical="center" wrapText="1"/>
    </xf>
    <xf numFmtId="0" fontId="12" fillId="3" borderId="72" xfId="2" applyFont="1" applyFill="1" applyBorder="1" applyAlignment="1">
      <alignment horizontal="center" vertical="center" wrapText="1"/>
    </xf>
    <xf numFmtId="0" fontId="12" fillId="3" borderId="73" xfId="2" applyFont="1" applyFill="1" applyBorder="1" applyAlignment="1">
      <alignment horizontal="center" vertical="center" wrapText="1"/>
    </xf>
    <xf numFmtId="0" fontId="12" fillId="3" borderId="38" xfId="2" applyFont="1" applyFill="1" applyBorder="1" applyAlignment="1">
      <alignment horizontal="center" vertical="center" wrapText="1"/>
    </xf>
    <xf numFmtId="0" fontId="6" fillId="8" borderId="67" xfId="0" applyFont="1" applyFill="1" applyBorder="1" applyAlignment="1">
      <alignment horizontal="center" vertical="center"/>
    </xf>
    <xf numFmtId="0" fontId="20" fillId="8" borderId="14" xfId="0" applyFont="1" applyFill="1" applyBorder="1" applyAlignment="1">
      <alignment vertical="top"/>
    </xf>
    <xf numFmtId="0" fontId="6" fillId="8" borderId="14" xfId="0" applyFont="1" applyFill="1" applyBorder="1"/>
    <xf numFmtId="0" fontId="6" fillId="8" borderId="18" xfId="0" applyFont="1" applyFill="1" applyBorder="1" applyAlignment="1">
      <alignment horizontal="center" vertical="center"/>
    </xf>
    <xf numFmtId="0" fontId="6" fillId="8" borderId="21" xfId="0" applyFont="1" applyFill="1" applyBorder="1"/>
    <xf numFmtId="0" fontId="22" fillId="8" borderId="14" xfId="0" applyFont="1" applyFill="1" applyBorder="1" applyAlignment="1">
      <alignment vertical="top"/>
    </xf>
    <xf numFmtId="0" fontId="34" fillId="0" borderId="0" xfId="0" applyFont="1" applyAlignment="1">
      <alignment vertical="center" wrapText="1"/>
    </xf>
    <xf numFmtId="0" fontId="25" fillId="8" borderId="67" xfId="0" applyFont="1" applyFill="1" applyBorder="1" applyAlignment="1">
      <alignment horizontal="center" vertical="center"/>
    </xf>
    <xf numFmtId="0" fontId="23" fillId="8" borderId="14" xfId="0" applyFont="1" applyFill="1" applyBorder="1" applyAlignment="1">
      <alignment horizontal="left" vertical="center"/>
    </xf>
    <xf numFmtId="0" fontId="33" fillId="0" borderId="0" xfId="0" applyFont="1" applyAlignment="1">
      <alignment vertical="center"/>
    </xf>
    <xf numFmtId="0" fontId="23" fillId="8" borderId="21" xfId="0" applyFont="1" applyFill="1" applyBorder="1" applyAlignment="1">
      <alignment horizontal="left" vertical="center"/>
    </xf>
    <xf numFmtId="0" fontId="35" fillId="0" borderId="0" xfId="0" applyFont="1" applyAlignment="1">
      <alignment vertical="top"/>
    </xf>
    <xf numFmtId="0" fontId="23" fillId="8" borderId="30" xfId="0" applyFont="1" applyFill="1" applyBorder="1"/>
    <xf numFmtId="0" fontId="36" fillId="9" borderId="35" xfId="0" applyFont="1" applyFill="1" applyBorder="1" applyAlignment="1">
      <alignment vertical="center" wrapText="1"/>
    </xf>
    <xf numFmtId="0" fontId="36" fillId="9" borderId="35" xfId="0" applyFont="1" applyFill="1" applyBorder="1" applyAlignment="1">
      <alignment vertical="center"/>
    </xf>
    <xf numFmtId="0" fontId="36" fillId="9" borderId="36" xfId="0" applyFont="1" applyFill="1" applyBorder="1" applyAlignment="1">
      <alignment vertical="center"/>
    </xf>
    <xf numFmtId="0" fontId="36" fillId="2" borderId="0" xfId="0" applyFont="1" applyFill="1" applyAlignment="1">
      <alignment horizontal="center" vertical="center"/>
    </xf>
    <xf numFmtId="0" fontId="36" fillId="2" borderId="0" xfId="0" applyFont="1" applyFill="1" applyAlignment="1">
      <alignment vertical="top"/>
    </xf>
    <xf numFmtId="0" fontId="23" fillId="8" borderId="25" xfId="0" applyFont="1" applyFill="1" applyBorder="1"/>
    <xf numFmtId="0" fontId="32" fillId="0" borderId="0" xfId="0" applyFont="1" applyAlignment="1">
      <alignment vertical="center"/>
    </xf>
    <xf numFmtId="0" fontId="36" fillId="0" borderId="0" xfId="0" applyFont="1"/>
    <xf numFmtId="0" fontId="36" fillId="2" borderId="0" xfId="0" applyFont="1" applyFill="1"/>
    <xf numFmtId="0" fontId="36" fillId="0" borderId="0" xfId="0" applyFont="1" applyAlignment="1">
      <alignment vertical="top"/>
    </xf>
    <xf numFmtId="0" fontId="36" fillId="0" borderId="0" xfId="0" applyFont="1" applyAlignment="1">
      <alignment horizontal="center" vertical="top"/>
    </xf>
    <xf numFmtId="0" fontId="8" fillId="2" borderId="18" xfId="0" applyFont="1" applyFill="1" applyBorder="1" applyAlignment="1">
      <alignment horizontal="center" vertical="center" wrapText="1"/>
    </xf>
    <xf numFmtId="0" fontId="43" fillId="12" borderId="28" xfId="9" applyFont="1" applyFill="1" applyBorder="1" applyAlignment="1">
      <alignment horizontal="center" vertical="center" wrapText="1"/>
    </xf>
    <xf numFmtId="0" fontId="43" fillId="12" borderId="11" xfId="9" applyFont="1" applyFill="1" applyBorder="1" applyAlignment="1">
      <alignment vertical="center" wrapText="1"/>
    </xf>
    <xf numFmtId="0" fontId="43" fillId="12" borderId="11" xfId="9" applyFont="1" applyFill="1" applyBorder="1" applyAlignment="1">
      <alignment horizontal="center" vertical="center" wrapText="1"/>
    </xf>
    <xf numFmtId="0" fontId="43" fillId="12" borderId="26" xfId="9" applyFont="1" applyFill="1" applyBorder="1" applyAlignment="1">
      <alignment horizontal="center" vertical="center" wrapText="1"/>
    </xf>
    <xf numFmtId="0" fontId="43" fillId="12" borderId="5" xfId="9" applyFont="1" applyFill="1" applyBorder="1" applyAlignment="1">
      <alignment horizontal="center" vertical="center" wrapText="1"/>
    </xf>
    <xf numFmtId="0" fontId="43" fillId="12" borderId="74" xfId="9" applyFont="1" applyFill="1" applyBorder="1" applyAlignment="1">
      <alignment horizontal="center" vertical="center" wrapText="1"/>
    </xf>
    <xf numFmtId="0" fontId="43" fillId="12" borderId="27" xfId="9" applyFont="1" applyFill="1" applyBorder="1" applyAlignment="1">
      <alignment horizontal="center" vertical="center" wrapText="1"/>
    </xf>
    <xf numFmtId="0" fontId="40" fillId="0" borderId="0" xfId="0" applyFont="1" applyAlignment="1">
      <alignment horizontal="center" vertical="center"/>
    </xf>
    <xf numFmtId="0" fontId="2" fillId="0" borderId="0" xfId="0" applyFont="1" applyAlignment="1">
      <alignment vertical="top"/>
    </xf>
    <xf numFmtId="0" fontId="41" fillId="0" borderId="0" xfId="0" applyFont="1" applyAlignment="1">
      <alignment vertical="top"/>
    </xf>
    <xf numFmtId="0" fontId="18" fillId="0" borderId="0" xfId="0" applyFont="1" applyAlignment="1">
      <alignment horizontal="left" vertical="top"/>
    </xf>
    <xf numFmtId="0" fontId="42" fillId="0" borderId="0" xfId="0" applyFont="1" applyAlignment="1">
      <alignment horizontal="center" vertical="center"/>
    </xf>
    <xf numFmtId="0" fontId="42" fillId="0" borderId="0" xfId="0" applyFont="1" applyAlignment="1">
      <alignment vertical="top"/>
    </xf>
    <xf numFmtId="0" fontId="2" fillId="0" borderId="0" xfId="0" applyFont="1"/>
    <xf numFmtId="0" fontId="2" fillId="0" borderId="0" xfId="0" applyFont="1" applyAlignment="1">
      <alignment horizontal="center" vertical="center"/>
    </xf>
    <xf numFmtId="0" fontId="18" fillId="10" borderId="5" xfId="0" applyFont="1" applyFill="1" applyBorder="1" applyAlignment="1">
      <alignment horizontal="left" vertical="center" wrapText="1"/>
    </xf>
    <xf numFmtId="0" fontId="18" fillId="11" borderId="5" xfId="0" applyFont="1" applyFill="1" applyBorder="1" applyAlignment="1">
      <alignment horizontal="center" vertical="center" wrapText="1"/>
    </xf>
    <xf numFmtId="0" fontId="2" fillId="0" borderId="0" xfId="0" applyFont="1" applyAlignment="1">
      <alignment horizontal="center"/>
    </xf>
    <xf numFmtId="0" fontId="34" fillId="0" borderId="0" xfId="0" applyFont="1" applyAlignment="1">
      <alignment horizontal="left" vertical="center" wrapText="1"/>
    </xf>
    <xf numFmtId="0" fontId="8" fillId="2" borderId="65" xfId="0" applyFont="1" applyFill="1" applyBorder="1" applyAlignment="1">
      <alignment horizontal="center" vertical="center" wrapText="1"/>
    </xf>
    <xf numFmtId="0" fontId="12" fillId="3" borderId="69" xfId="2" applyFont="1" applyFill="1" applyBorder="1" applyAlignment="1">
      <alignment horizontal="center" vertical="center" wrapText="1"/>
    </xf>
    <xf numFmtId="0" fontId="16" fillId="4" borderId="0" xfId="0" applyFont="1" applyFill="1" applyAlignment="1">
      <alignment horizontal="center" vertical="center" wrapText="1"/>
    </xf>
    <xf numFmtId="0" fontId="21" fillId="8" borderId="21" xfId="0" applyFont="1" applyFill="1" applyBorder="1" applyAlignment="1">
      <alignment vertical="top" wrapText="1"/>
    </xf>
    <xf numFmtId="0" fontId="21" fillId="8" borderId="25" xfId="0" applyFont="1" applyFill="1" applyBorder="1" applyAlignment="1">
      <alignment vertical="top" wrapText="1"/>
    </xf>
    <xf numFmtId="0" fontId="8" fillId="2" borderId="0" xfId="0" applyFont="1" applyFill="1" applyAlignment="1">
      <alignment horizontal="center" vertical="center" wrapText="1"/>
    </xf>
    <xf numFmtId="0" fontId="36" fillId="9" borderId="0" xfId="0" applyFont="1" applyFill="1" applyAlignment="1">
      <alignment vertical="center"/>
    </xf>
    <xf numFmtId="0" fontId="16" fillId="4" borderId="5" xfId="0" applyFont="1" applyFill="1" applyBorder="1" applyAlignment="1">
      <alignment horizontal="center" vertical="center" wrapText="1"/>
    </xf>
    <xf numFmtId="0" fontId="1" fillId="0" borderId="0" xfId="0" applyFont="1" applyAlignment="1">
      <alignment horizontal="center" vertical="center"/>
    </xf>
    <xf numFmtId="0" fontId="8" fillId="2" borderId="75" xfId="0" applyFont="1" applyFill="1" applyBorder="1" applyAlignment="1">
      <alignment horizontal="left" vertical="center" wrapText="1"/>
    </xf>
    <xf numFmtId="0" fontId="8" fillId="2" borderId="7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0" xfId="0" applyFont="1" applyAlignment="1">
      <alignment horizontal="center" vertical="top"/>
    </xf>
    <xf numFmtId="0" fontId="11" fillId="3" borderId="77"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8" fillId="0" borderId="0" xfId="0" applyFont="1" applyAlignment="1">
      <alignment horizontal="center" vertical="center"/>
    </xf>
    <xf numFmtId="0" fontId="16" fillId="0" borderId="0" xfId="0" applyFont="1" applyAlignment="1">
      <alignment horizontal="center" vertical="center" wrapText="1"/>
    </xf>
    <xf numFmtId="0" fontId="36" fillId="0" borderId="0" xfId="0" applyFont="1" applyAlignment="1">
      <alignment horizontal="center" vertical="center"/>
    </xf>
    <xf numFmtId="0" fontId="38" fillId="3" borderId="67" xfId="2" applyFont="1" applyFill="1" applyBorder="1" applyAlignment="1">
      <alignment horizontal="center" vertical="center" wrapText="1"/>
    </xf>
    <xf numFmtId="0" fontId="38" fillId="3" borderId="76" xfId="2" applyFont="1" applyFill="1" applyBorder="1" applyAlignment="1">
      <alignment horizontal="center" vertical="center" wrapText="1"/>
    </xf>
    <xf numFmtId="0" fontId="38" fillId="3" borderId="79" xfId="2" applyFont="1" applyFill="1" applyBorder="1" applyAlignment="1">
      <alignment horizontal="center" vertical="center" wrapText="1"/>
    </xf>
    <xf numFmtId="0" fontId="38" fillId="3" borderId="64" xfId="2" applyFont="1" applyFill="1" applyBorder="1" applyAlignment="1">
      <alignment horizontal="center" vertical="center" wrapText="1"/>
    </xf>
    <xf numFmtId="0" fontId="12" fillId="3" borderId="31" xfId="2" applyFont="1" applyFill="1" applyBorder="1" applyAlignment="1">
      <alignment horizontal="center" vertical="center" wrapText="1"/>
    </xf>
    <xf numFmtId="0" fontId="12" fillId="3" borderId="47" xfId="2" applyFont="1" applyFill="1" applyBorder="1" applyAlignment="1">
      <alignment horizontal="center" vertical="center" wrapText="1"/>
    </xf>
    <xf numFmtId="0" fontId="12" fillId="3" borderId="43" xfId="2"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71" xfId="0" applyFont="1" applyFill="1" applyBorder="1" applyAlignment="1">
      <alignment horizontal="left" vertical="center" wrapText="1"/>
    </xf>
    <xf numFmtId="0" fontId="8" fillId="0" borderId="1" xfId="0" applyFont="1" applyBorder="1" applyAlignment="1">
      <alignment horizontal="left" vertical="center" wrapText="1"/>
    </xf>
    <xf numFmtId="0" fontId="8" fillId="4" borderId="71" xfId="0" applyFont="1" applyFill="1" applyBorder="1" applyAlignment="1">
      <alignment horizontal="center" vertical="center" wrapText="1"/>
    </xf>
    <xf numFmtId="0" fontId="8" fillId="2" borderId="28" xfId="0" applyFont="1" applyFill="1" applyBorder="1" applyAlignment="1">
      <alignment horizontal="left" vertical="center" wrapText="1"/>
    </xf>
    <xf numFmtId="0" fontId="12" fillId="3" borderId="19" xfId="2" applyFont="1" applyFill="1" applyBorder="1" applyAlignment="1">
      <alignment horizontal="center" vertical="center" wrapText="1"/>
    </xf>
    <xf numFmtId="0" fontId="12" fillId="3" borderId="78" xfId="2" applyFont="1" applyFill="1" applyBorder="1" applyAlignment="1">
      <alignment horizontal="center" vertical="center" wrapText="1"/>
    </xf>
    <xf numFmtId="0" fontId="16" fillId="13" borderId="59"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53" xfId="0" applyFont="1" applyFill="1" applyBorder="1" applyAlignment="1">
      <alignment horizontal="center" vertical="center" wrapText="1"/>
    </xf>
    <xf numFmtId="0" fontId="16" fillId="13" borderId="58" xfId="0" applyFont="1" applyFill="1" applyBorder="1" applyAlignment="1">
      <alignment horizontal="center" vertical="center" wrapText="1"/>
    </xf>
    <xf numFmtId="0" fontId="14" fillId="0" borderId="0" xfId="0" applyFont="1" applyAlignment="1">
      <alignment horizontal="left" vertical="top" wrapText="1"/>
    </xf>
    <xf numFmtId="0" fontId="5" fillId="0" borderId="0" xfId="0" applyFont="1" applyAlignment="1">
      <alignment vertical="top"/>
    </xf>
    <xf numFmtId="0" fontId="8" fillId="0" borderId="0" xfId="0" applyFont="1" applyAlignment="1">
      <alignment horizontal="left" vertical="center"/>
    </xf>
    <xf numFmtId="0" fontId="16" fillId="13" borderId="5" xfId="0" applyFont="1" applyFill="1" applyBorder="1" applyAlignment="1">
      <alignment horizontal="center" vertical="center" wrapText="1"/>
    </xf>
    <xf numFmtId="0" fontId="17" fillId="7" borderId="5" xfId="0" applyFont="1" applyFill="1" applyBorder="1" applyAlignment="1">
      <alignment horizontal="center" vertical="center"/>
    </xf>
    <xf numFmtId="0" fontId="16" fillId="7" borderId="59"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56" xfId="0" applyFont="1" applyFill="1" applyBorder="1" applyAlignment="1">
      <alignment horizontal="center" vertical="center" wrapText="1"/>
    </xf>
    <xf numFmtId="0" fontId="16" fillId="7" borderId="77"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58"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3" fillId="0" borderId="0" xfId="0" applyFont="1" applyAlignment="1">
      <alignment horizontal="center" vertical="top"/>
    </xf>
    <xf numFmtId="0" fontId="16" fillId="7" borderId="15" xfId="0" applyFont="1" applyFill="1" applyBorder="1" applyAlignment="1">
      <alignment horizontal="center" vertical="center" wrapText="1"/>
    </xf>
    <xf numFmtId="0" fontId="12" fillId="3" borderId="64" xfId="2"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22"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6" fillId="7" borderId="71" xfId="0" applyFont="1" applyFill="1" applyBorder="1" applyAlignment="1">
      <alignment horizontal="center" vertical="center" wrapText="1"/>
    </xf>
    <xf numFmtId="0" fontId="8" fillId="0" borderId="71" xfId="0" applyFont="1" applyBorder="1" applyAlignment="1">
      <alignment horizontal="left" vertical="center" wrapText="1"/>
    </xf>
    <xf numFmtId="0" fontId="8" fillId="2" borderId="71" xfId="0" applyFont="1" applyFill="1" applyBorder="1" applyAlignment="1">
      <alignment horizontal="center" vertical="center" wrapText="1"/>
    </xf>
    <xf numFmtId="0" fontId="6" fillId="5" borderId="14" xfId="0" applyFont="1" applyFill="1" applyBorder="1"/>
    <xf numFmtId="0" fontId="23" fillId="5" borderId="30" xfId="0" applyFont="1" applyFill="1" applyBorder="1"/>
    <xf numFmtId="0" fontId="21" fillId="5" borderId="21" xfId="0" applyFont="1" applyFill="1" applyBorder="1" applyAlignment="1">
      <alignment vertical="top" wrapText="1"/>
    </xf>
    <xf numFmtId="0" fontId="21" fillId="5" borderId="25" xfId="0" applyFont="1" applyFill="1" applyBorder="1" applyAlignment="1">
      <alignment vertical="top" wrapText="1"/>
    </xf>
    <xf numFmtId="0" fontId="2" fillId="5" borderId="14" xfId="0" applyFont="1" applyFill="1" applyBorder="1"/>
    <xf numFmtId="0" fontId="2" fillId="5" borderId="21" xfId="0" applyFont="1" applyFill="1" applyBorder="1"/>
    <xf numFmtId="0" fontId="4" fillId="6" borderId="82" xfId="0" applyFont="1" applyFill="1" applyBorder="1" applyAlignment="1">
      <alignment horizontal="left" vertical="top" wrapText="1"/>
    </xf>
    <xf numFmtId="0" fontId="4" fillId="6" borderId="79" xfId="0" applyFont="1" applyFill="1" applyBorder="1"/>
    <xf numFmtId="0" fontId="0" fillId="0" borderId="82" xfId="0" applyBorder="1" applyAlignment="1">
      <alignment horizontal="left" vertical="center" wrapText="1"/>
    </xf>
    <xf numFmtId="0" fontId="0" fillId="5" borderId="34" xfId="0" applyFill="1" applyBorder="1" applyAlignment="1">
      <alignment vertical="center" textRotation="90" wrapText="1"/>
    </xf>
    <xf numFmtId="0" fontId="43" fillId="12" borderId="12" xfId="9" applyFont="1" applyFill="1" applyBorder="1" applyAlignment="1">
      <alignment horizontal="center" vertical="center" wrapText="1"/>
    </xf>
    <xf numFmtId="0" fontId="43" fillId="12" borderId="52" xfId="9" applyFont="1" applyFill="1" applyBorder="1" applyAlignment="1">
      <alignment horizontal="center" vertical="center" wrapText="1"/>
    </xf>
    <xf numFmtId="0" fontId="0" fillId="0" borderId="18" xfId="0" applyBorder="1"/>
    <xf numFmtId="0" fontId="0" fillId="0" borderId="16" xfId="0" applyBorder="1" applyAlignment="1">
      <alignment horizontal="left" vertical="center" wrapText="1"/>
    </xf>
    <xf numFmtId="0" fontId="0" fillId="0" borderId="9" xfId="0" applyBorder="1" applyAlignment="1">
      <alignment horizontal="left" vertical="center" wrapText="1"/>
    </xf>
    <xf numFmtId="0" fontId="16" fillId="7" borderId="2" xfId="0" applyFont="1" applyFill="1" applyBorder="1" applyAlignment="1">
      <alignment horizontal="center" vertical="center"/>
    </xf>
    <xf numFmtId="0" fontId="16" fillId="7" borderId="5"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5" xfId="0" applyFont="1" applyFill="1" applyBorder="1" applyAlignment="1">
      <alignment horizontal="center" vertical="center"/>
    </xf>
    <xf numFmtId="0" fontId="16" fillId="7" borderId="3" xfId="0" applyFont="1" applyFill="1" applyBorder="1" applyAlignment="1">
      <alignment horizontal="center" vertical="center"/>
    </xf>
    <xf numFmtId="0" fontId="11" fillId="3" borderId="67" xfId="2" applyFont="1" applyFill="1" applyBorder="1" applyAlignment="1">
      <alignment horizontal="center" vertical="center" wrapText="1"/>
    </xf>
    <xf numFmtId="0" fontId="12" fillId="3" borderId="37" xfId="2" applyFont="1" applyFill="1" applyBorder="1" applyAlignment="1">
      <alignment horizontal="center" vertical="center" wrapText="1"/>
    </xf>
    <xf numFmtId="0" fontId="8" fillId="4" borderId="33" xfId="0" applyFont="1" applyFill="1" applyBorder="1" applyAlignment="1">
      <alignment horizontal="left" vertical="center" wrapText="1"/>
    </xf>
    <xf numFmtId="0" fontId="0" fillId="5" borderId="65" xfId="0" applyFill="1" applyBorder="1" applyAlignment="1">
      <alignment vertical="center" textRotation="90" wrapText="1"/>
    </xf>
    <xf numFmtId="0" fontId="12" fillId="3" borderId="83" xfId="2" applyFont="1" applyFill="1" applyBorder="1" applyAlignment="1">
      <alignment horizontal="center" vertical="center" wrapText="1"/>
    </xf>
    <xf numFmtId="0" fontId="27" fillId="6" borderId="67" xfId="0" applyFont="1" applyFill="1" applyBorder="1"/>
    <xf numFmtId="0" fontId="0" fillId="0" borderId="25" xfId="0" applyBorder="1" applyAlignment="1">
      <alignment wrapText="1"/>
    </xf>
    <xf numFmtId="0" fontId="45" fillId="10" borderId="5" xfId="0" applyFont="1" applyFill="1" applyBorder="1" applyAlignment="1">
      <alignment horizontal="left" vertical="center" wrapText="1"/>
    </xf>
    <xf numFmtId="0" fontId="42" fillId="10" borderId="0" xfId="0" applyFont="1" applyFill="1" applyAlignment="1">
      <alignment horizontal="left" vertical="center"/>
    </xf>
    <xf numFmtId="0" fontId="46" fillId="10" borderId="5" xfId="0" applyFont="1" applyFill="1" applyBorder="1" applyAlignment="1">
      <alignment horizontal="left" vertical="center" wrapText="1"/>
    </xf>
    <xf numFmtId="0" fontId="47" fillId="0" borderId="0" xfId="0" applyFont="1" applyAlignment="1">
      <alignment vertical="top"/>
    </xf>
    <xf numFmtId="0" fontId="0" fillId="0" borderId="5" xfId="0" applyBorder="1" applyAlignment="1">
      <alignment horizontal="center" vertical="center"/>
    </xf>
    <xf numFmtId="0" fontId="0" fillId="0" borderId="5" xfId="0" applyBorder="1" applyAlignment="1">
      <alignment vertical="center" wrapText="1"/>
    </xf>
    <xf numFmtId="0" fontId="6" fillId="0" borderId="5" xfId="0" applyFont="1" applyBorder="1" applyAlignment="1">
      <alignment vertical="center" wrapText="1"/>
    </xf>
    <xf numFmtId="17" fontId="0" fillId="0" borderId="5" xfId="0" quotePrefix="1" applyNumberFormat="1" applyBorder="1" applyAlignment="1">
      <alignment horizontal="center"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0" fillId="0" borderId="35" xfId="0" applyBorder="1" applyAlignment="1">
      <alignment horizontal="left" vertical="center" wrapText="1"/>
    </xf>
    <xf numFmtId="0" fontId="8" fillId="0" borderId="35" xfId="0" applyFont="1" applyBorder="1" applyAlignment="1">
      <alignment horizontal="center" vertical="center" wrapText="1"/>
    </xf>
    <xf numFmtId="0" fontId="0" fillId="0" borderId="71" xfId="0" applyBorder="1" applyAlignment="1">
      <alignment horizontal="left" vertical="center" wrapText="1"/>
    </xf>
    <xf numFmtId="0" fontId="6" fillId="0" borderId="35" xfId="0" applyFont="1" applyBorder="1" applyAlignment="1">
      <alignment horizontal="left" vertical="center" wrapText="1"/>
    </xf>
    <xf numFmtId="0" fontId="0" fillId="0" borderId="36" xfId="0" applyBorder="1" applyAlignment="1">
      <alignment horizontal="left" vertical="center" wrapText="1"/>
    </xf>
    <xf numFmtId="0" fontId="48" fillId="0" borderId="5" xfId="0" applyFont="1" applyBorder="1"/>
    <xf numFmtId="0" fontId="48" fillId="0" borderId="5" xfId="0" applyFont="1" applyBorder="1" applyAlignment="1">
      <alignment vertical="top"/>
    </xf>
    <xf numFmtId="0" fontId="8" fillId="0" borderId="81" xfId="0" applyFont="1" applyBorder="1" applyAlignment="1">
      <alignment horizontal="left" vertical="center" wrapText="1"/>
    </xf>
    <xf numFmtId="0" fontId="8" fillId="0" borderId="80" xfId="0" applyFont="1" applyBorder="1" applyAlignment="1">
      <alignment horizontal="left" vertical="center" wrapText="1"/>
    </xf>
    <xf numFmtId="0" fontId="49" fillId="6" borderId="44" xfId="0" applyFont="1" applyFill="1" applyBorder="1"/>
    <xf numFmtId="0" fontId="50" fillId="0" borderId="0" xfId="0" applyFont="1"/>
    <xf numFmtId="0" fontId="0" fillId="14" borderId="5" xfId="0" applyFill="1" applyBorder="1"/>
    <xf numFmtId="0" fontId="0" fillId="14" borderId="5" xfId="0" applyFill="1" applyBorder="1" applyAlignment="1">
      <alignment wrapText="1"/>
    </xf>
    <xf numFmtId="0" fontId="36" fillId="9" borderId="71" xfId="0" applyFont="1" applyFill="1" applyBorder="1" applyAlignment="1">
      <alignment vertical="center"/>
    </xf>
    <xf numFmtId="0" fontId="27" fillId="6" borderId="47" xfId="0" applyFont="1" applyFill="1" applyBorder="1"/>
    <xf numFmtId="0" fontId="0" fillId="6" borderId="0" xfId="0" applyFill="1"/>
    <xf numFmtId="0" fontId="0" fillId="6" borderId="48" xfId="0" applyFill="1" applyBorder="1"/>
    <xf numFmtId="0" fontId="52" fillId="0" borderId="0" xfId="0" applyFont="1"/>
    <xf numFmtId="0" fontId="0" fillId="14" borderId="5" xfId="0" quotePrefix="1" applyFill="1" applyBorder="1" applyAlignment="1">
      <alignment vertical="center" wrapText="1"/>
    </xf>
    <xf numFmtId="0" fontId="1" fillId="0" borderId="0" xfId="0" applyFont="1" applyAlignment="1">
      <alignment vertical="top"/>
    </xf>
    <xf numFmtId="0" fontId="20" fillId="5" borderId="67" xfId="0" applyFont="1" applyFill="1" applyBorder="1" applyAlignment="1">
      <alignment vertical="top"/>
    </xf>
    <xf numFmtId="0" fontId="21" fillId="5" borderId="18" xfId="0" applyFont="1" applyFill="1" applyBorder="1" applyAlignment="1">
      <alignment vertical="top"/>
    </xf>
    <xf numFmtId="164" fontId="16" fillId="7" borderId="2" xfId="0" applyNumberFormat="1" applyFont="1" applyFill="1" applyBorder="1" applyAlignment="1">
      <alignment horizontal="center" vertical="center"/>
    </xf>
    <xf numFmtId="164" fontId="16" fillId="7" borderId="5" xfId="0" applyNumberFormat="1" applyFont="1" applyFill="1" applyBorder="1" applyAlignment="1">
      <alignment horizontal="center" vertical="center"/>
    </xf>
    <xf numFmtId="164" fontId="16" fillId="4" borderId="5" xfId="0" applyNumberFormat="1" applyFont="1" applyFill="1" applyBorder="1" applyAlignment="1">
      <alignment horizontal="center" vertical="center"/>
    </xf>
    <xf numFmtId="164" fontId="16" fillId="4" borderId="11" xfId="0" applyNumberFormat="1" applyFont="1" applyFill="1" applyBorder="1" applyAlignment="1">
      <alignment horizontal="center" vertical="center"/>
    </xf>
    <xf numFmtId="164" fontId="16" fillId="4" borderId="7" xfId="0" applyNumberFormat="1" applyFont="1" applyFill="1" applyBorder="1" applyAlignment="1">
      <alignment horizontal="center" vertical="center" wrapText="1"/>
    </xf>
    <xf numFmtId="165" fontId="16" fillId="7" borderId="2" xfId="0" applyNumberFormat="1" applyFont="1" applyFill="1" applyBorder="1" applyAlignment="1">
      <alignment horizontal="center" vertical="center"/>
    </xf>
    <xf numFmtId="165" fontId="16" fillId="7" borderId="5" xfId="0" applyNumberFormat="1" applyFont="1" applyFill="1" applyBorder="1" applyAlignment="1">
      <alignment horizontal="center" vertical="center"/>
    </xf>
    <xf numFmtId="165" fontId="16" fillId="4" borderId="5" xfId="0" applyNumberFormat="1" applyFont="1" applyFill="1" applyBorder="1" applyAlignment="1">
      <alignment horizontal="center" vertical="center"/>
    </xf>
    <xf numFmtId="165" fontId="16" fillId="4" borderId="11" xfId="0" applyNumberFormat="1" applyFont="1" applyFill="1" applyBorder="1" applyAlignment="1">
      <alignment horizontal="center" vertical="center"/>
    </xf>
    <xf numFmtId="165" fontId="16" fillId="4" borderId="7" xfId="0" applyNumberFormat="1" applyFont="1" applyFill="1" applyBorder="1" applyAlignment="1">
      <alignment horizontal="center" vertical="center" wrapText="1"/>
    </xf>
    <xf numFmtId="164" fontId="16" fillId="4" borderId="39" xfId="0" applyNumberFormat="1" applyFont="1" applyFill="1" applyBorder="1" applyAlignment="1">
      <alignment horizontal="center" vertical="center" wrapText="1"/>
    </xf>
    <xf numFmtId="164" fontId="16" fillId="4" borderId="22"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 fontId="16" fillId="7" borderId="5" xfId="0" applyNumberFormat="1" applyFont="1" applyFill="1" applyBorder="1" applyAlignment="1">
      <alignment horizontal="center" vertical="center"/>
    </xf>
    <xf numFmtId="1" fontId="16" fillId="4" borderId="11" xfId="0" applyNumberFormat="1" applyFont="1" applyFill="1" applyBorder="1" applyAlignment="1">
      <alignment horizontal="center" vertical="center"/>
    </xf>
    <xf numFmtId="164" fontId="16" fillId="4" borderId="65" xfId="0" applyNumberFormat="1" applyFont="1" applyFill="1" applyBorder="1" applyAlignment="1">
      <alignment horizontal="center" vertical="center" wrapText="1"/>
    </xf>
    <xf numFmtId="165" fontId="16" fillId="7" borderId="20" xfId="0" applyNumberFormat="1" applyFont="1" applyFill="1" applyBorder="1" applyAlignment="1">
      <alignment horizontal="center" vertical="center"/>
    </xf>
    <xf numFmtId="165" fontId="16" fillId="7" borderId="15" xfId="0" applyNumberFormat="1" applyFont="1" applyFill="1" applyBorder="1" applyAlignment="1">
      <alignment horizontal="center" vertical="center"/>
    </xf>
    <xf numFmtId="165" fontId="16" fillId="4" borderId="15" xfId="0" applyNumberFormat="1" applyFont="1" applyFill="1" applyBorder="1" applyAlignment="1">
      <alignment horizontal="center" vertical="center"/>
    </xf>
    <xf numFmtId="165" fontId="16" fillId="4" borderId="16" xfId="0" applyNumberFormat="1" applyFont="1" applyFill="1" applyBorder="1" applyAlignment="1">
      <alignment horizontal="center" vertical="center" wrapText="1"/>
    </xf>
    <xf numFmtId="165" fontId="16" fillId="4" borderId="53" xfId="0" applyNumberFormat="1" applyFont="1" applyFill="1" applyBorder="1" applyAlignment="1">
      <alignment horizontal="center" vertical="center" wrapText="1"/>
    </xf>
    <xf numFmtId="165" fontId="16" fillId="4" borderId="5" xfId="4" applyNumberFormat="1" applyFont="1" applyFill="1" applyBorder="1" applyAlignment="1">
      <alignment horizontal="center" vertical="center"/>
    </xf>
    <xf numFmtId="164" fontId="16" fillId="7" borderId="53" xfId="0" applyNumberFormat="1" applyFont="1" applyFill="1" applyBorder="1" applyAlignment="1">
      <alignment horizontal="center" vertical="center" wrapText="1"/>
    </xf>
    <xf numFmtId="164" fontId="16" fillId="4" borderId="71" xfId="0" applyNumberFormat="1" applyFont="1" applyFill="1" applyBorder="1" applyAlignment="1">
      <alignment horizontal="center" vertical="center" wrapText="1"/>
    </xf>
    <xf numFmtId="164" fontId="16" fillId="7" borderId="58" xfId="0" applyNumberFormat="1" applyFont="1" applyFill="1" applyBorder="1" applyAlignment="1">
      <alignment horizontal="center" vertical="center" wrapText="1"/>
    </xf>
    <xf numFmtId="164" fontId="16" fillId="4" borderId="58" xfId="0" applyNumberFormat="1" applyFont="1" applyFill="1" applyBorder="1" applyAlignment="1">
      <alignment horizontal="center" vertical="center" wrapText="1"/>
    </xf>
    <xf numFmtId="164" fontId="16" fillId="7" borderId="17" xfId="0" applyNumberFormat="1" applyFont="1" applyFill="1" applyBorder="1" applyAlignment="1">
      <alignment horizontal="center" vertical="center" wrapText="1"/>
    </xf>
    <xf numFmtId="164" fontId="16" fillId="7" borderId="12" xfId="0" applyNumberFormat="1" applyFont="1" applyFill="1" applyBorder="1" applyAlignment="1">
      <alignment horizontal="center" vertical="center" wrapText="1"/>
    </xf>
    <xf numFmtId="164" fontId="16" fillId="7" borderId="7" xfId="0" applyNumberFormat="1" applyFont="1" applyFill="1" applyBorder="1" applyAlignment="1">
      <alignment horizontal="center" vertical="center" wrapText="1"/>
    </xf>
    <xf numFmtId="164" fontId="16" fillId="4" borderId="35" xfId="0" applyNumberFormat="1" applyFont="1" applyFill="1" applyBorder="1" applyAlignment="1">
      <alignment horizontal="center" vertical="center" wrapText="1"/>
    </xf>
    <xf numFmtId="164" fontId="16" fillId="7" borderId="6" xfId="0" applyNumberFormat="1" applyFont="1" applyFill="1" applyBorder="1" applyAlignment="1">
      <alignment horizontal="center" vertical="center" wrapText="1"/>
    </xf>
    <xf numFmtId="164" fontId="16" fillId="7" borderId="5" xfId="0" applyNumberFormat="1" applyFont="1" applyFill="1" applyBorder="1" applyAlignment="1">
      <alignment horizontal="center" vertical="center" wrapText="1"/>
    </xf>
    <xf numFmtId="164" fontId="16" fillId="7" borderId="35" xfId="0" applyNumberFormat="1" applyFont="1" applyFill="1" applyBorder="1" applyAlignment="1">
      <alignment horizontal="center" vertical="center" wrapText="1"/>
    </xf>
    <xf numFmtId="164" fontId="16" fillId="4" borderId="36" xfId="0" applyNumberFormat="1" applyFont="1" applyFill="1" applyBorder="1" applyAlignment="1">
      <alignment horizontal="center" vertical="center" wrapText="1"/>
    </xf>
    <xf numFmtId="165" fontId="16" fillId="7" borderId="2" xfId="4" applyNumberFormat="1" applyFont="1" applyFill="1" applyBorder="1" applyAlignment="1">
      <alignment horizontal="center" vertical="center"/>
    </xf>
    <xf numFmtId="165" fontId="16" fillId="7" borderId="5" xfId="4" applyNumberFormat="1" applyFont="1" applyFill="1" applyBorder="1" applyAlignment="1">
      <alignment horizontal="center" vertical="center"/>
    </xf>
    <xf numFmtId="165" fontId="16" fillId="4" borderId="11" xfId="4" applyNumberFormat="1" applyFont="1" applyFill="1" applyBorder="1" applyAlignment="1">
      <alignment horizontal="center" vertical="center"/>
    </xf>
    <xf numFmtId="165" fontId="16" fillId="4" borderId="7" xfId="4" applyNumberFormat="1" applyFont="1" applyFill="1" applyBorder="1" applyAlignment="1">
      <alignment horizontal="center" vertical="center" wrapText="1"/>
    </xf>
    <xf numFmtId="165" fontId="16" fillId="7" borderId="2" xfId="0" applyNumberFormat="1" applyFont="1" applyFill="1" applyBorder="1" applyAlignment="1">
      <alignment horizontal="center" vertical="center" wrapText="1"/>
    </xf>
    <xf numFmtId="165" fontId="16" fillId="4" borderId="35" xfId="0" applyNumberFormat="1" applyFont="1" applyFill="1" applyBorder="1" applyAlignment="1">
      <alignment horizontal="center" vertical="center" wrapText="1"/>
    </xf>
    <xf numFmtId="2" fontId="16" fillId="7" borderId="2" xfId="0" applyNumberFormat="1" applyFont="1" applyFill="1" applyBorder="1" applyAlignment="1">
      <alignment horizontal="center" vertical="center" wrapText="1"/>
    </xf>
    <xf numFmtId="2" fontId="16" fillId="7" borderId="5" xfId="0" applyNumberFormat="1" applyFont="1" applyFill="1" applyBorder="1" applyAlignment="1">
      <alignment horizontal="center" vertical="center" wrapText="1"/>
    </xf>
    <xf numFmtId="2" fontId="16" fillId="7" borderId="3" xfId="0" applyNumberFormat="1" applyFont="1" applyFill="1" applyBorder="1" applyAlignment="1">
      <alignment horizontal="center" vertical="center" wrapText="1"/>
    </xf>
    <xf numFmtId="2" fontId="16" fillId="4" borderId="35" xfId="0" applyNumberFormat="1" applyFont="1" applyFill="1" applyBorder="1" applyAlignment="1">
      <alignment horizontal="center" vertical="center" wrapText="1"/>
    </xf>
    <xf numFmtId="2" fontId="16" fillId="7" borderId="1" xfId="0" applyNumberFormat="1" applyFont="1" applyFill="1" applyBorder="1" applyAlignment="1">
      <alignment horizontal="center" vertical="center" wrapText="1"/>
    </xf>
    <xf numFmtId="2" fontId="16" fillId="7" borderId="35" xfId="0" applyNumberFormat="1" applyFont="1" applyFill="1" applyBorder="1" applyAlignment="1">
      <alignment horizontal="center" vertical="center" wrapText="1"/>
    </xf>
    <xf numFmtId="164" fontId="16" fillId="7" borderId="59" xfId="0" applyNumberFormat="1" applyFont="1" applyFill="1" applyBorder="1" applyAlignment="1">
      <alignment horizontal="center" vertical="center" wrapText="1"/>
    </xf>
    <xf numFmtId="164" fontId="16" fillId="7" borderId="11" xfId="0" applyNumberFormat="1" applyFont="1" applyFill="1" applyBorder="1" applyAlignment="1">
      <alignment horizontal="center" vertical="center" wrapText="1"/>
    </xf>
    <xf numFmtId="165" fontId="16" fillId="7" borderId="59" xfId="0" applyNumberFormat="1" applyFont="1" applyFill="1" applyBorder="1" applyAlignment="1">
      <alignment horizontal="center" vertical="center" wrapText="1"/>
    </xf>
    <xf numFmtId="165" fontId="16" fillId="7" borderId="11" xfId="0" applyNumberFormat="1" applyFont="1" applyFill="1" applyBorder="1" applyAlignment="1">
      <alignment horizontal="center" vertical="center" wrapText="1"/>
    </xf>
    <xf numFmtId="165" fontId="16" fillId="7" borderId="53" xfId="0" applyNumberFormat="1" applyFont="1" applyFill="1" applyBorder="1" applyAlignment="1">
      <alignment horizontal="center" vertical="center" wrapText="1"/>
    </xf>
    <xf numFmtId="165" fontId="16" fillId="4" borderId="71" xfId="0" applyNumberFormat="1" applyFont="1" applyFill="1" applyBorder="1" applyAlignment="1">
      <alignment horizontal="center" vertical="center" wrapText="1"/>
    </xf>
    <xf numFmtId="165" fontId="16" fillId="7" borderId="58" xfId="0" applyNumberFormat="1" applyFont="1" applyFill="1" applyBorder="1" applyAlignment="1">
      <alignment horizontal="center" vertical="center" wrapText="1"/>
    </xf>
    <xf numFmtId="165" fontId="16" fillId="4" borderId="58" xfId="0" applyNumberFormat="1" applyFont="1" applyFill="1" applyBorder="1" applyAlignment="1">
      <alignment horizontal="center" vertical="center" wrapText="1"/>
    </xf>
    <xf numFmtId="165" fontId="16" fillId="7" borderId="5" xfId="0" applyNumberFormat="1" applyFont="1" applyFill="1" applyBorder="1" applyAlignment="1">
      <alignment horizontal="center" vertical="center" wrapText="1"/>
    </xf>
    <xf numFmtId="165" fontId="16" fillId="7" borderId="3" xfId="0" applyNumberFormat="1" applyFont="1" applyFill="1" applyBorder="1" applyAlignment="1">
      <alignment horizontal="center" vertical="center" wrapText="1"/>
    </xf>
    <xf numFmtId="1" fontId="16" fillId="7" borderId="2" xfId="0" applyNumberFormat="1" applyFont="1" applyFill="1" applyBorder="1" applyAlignment="1">
      <alignment horizontal="center" vertical="center" wrapText="1"/>
    </xf>
    <xf numFmtId="1" fontId="16" fillId="7" borderId="5" xfId="0" applyNumberFormat="1" applyFont="1" applyFill="1" applyBorder="1" applyAlignment="1">
      <alignment horizontal="center" vertical="center" wrapText="1"/>
    </xf>
    <xf numFmtId="1" fontId="16" fillId="7" borderId="3" xfId="0" applyNumberFormat="1" applyFont="1" applyFill="1" applyBorder="1" applyAlignment="1">
      <alignment horizontal="center" vertical="center" wrapText="1"/>
    </xf>
    <xf numFmtId="1" fontId="16" fillId="4" borderId="35" xfId="0" applyNumberFormat="1" applyFont="1" applyFill="1" applyBorder="1" applyAlignment="1">
      <alignment horizontal="center" vertical="center" wrapText="1"/>
    </xf>
    <xf numFmtId="165" fontId="16" fillId="7" borderId="35" xfId="0" applyNumberFormat="1" applyFont="1" applyFill="1" applyBorder="1" applyAlignment="1">
      <alignment horizontal="center" vertical="center" wrapText="1"/>
    </xf>
    <xf numFmtId="1" fontId="16" fillId="7" borderId="35" xfId="0" applyNumberFormat="1" applyFont="1" applyFill="1" applyBorder="1" applyAlignment="1">
      <alignment horizontal="center" vertical="center" wrapText="1"/>
    </xf>
    <xf numFmtId="165" fontId="16" fillId="7" borderId="1" xfId="0" applyNumberFormat="1" applyFont="1" applyFill="1" applyBorder="1" applyAlignment="1">
      <alignment horizontal="center" vertical="center" wrapText="1"/>
    </xf>
    <xf numFmtId="1" fontId="16" fillId="7" borderId="1" xfId="0" applyNumberFormat="1" applyFont="1" applyFill="1" applyBorder="1" applyAlignment="1">
      <alignment horizontal="center" vertical="center" wrapText="1"/>
    </xf>
    <xf numFmtId="0" fontId="16" fillId="7" borderId="27" xfId="0" applyFont="1" applyFill="1" applyBorder="1" applyAlignment="1">
      <alignment horizontal="center" vertical="center" wrapText="1"/>
    </xf>
    <xf numFmtId="164" fontId="16" fillId="7" borderId="3" xfId="0" applyNumberFormat="1" applyFont="1" applyFill="1" applyBorder="1" applyAlignment="1">
      <alignment horizontal="center" vertical="center"/>
    </xf>
    <xf numFmtId="0" fontId="16" fillId="7" borderId="28" xfId="0" applyFont="1" applyFill="1" applyBorder="1" applyAlignment="1">
      <alignment horizontal="center" vertical="center" wrapText="1"/>
    </xf>
    <xf numFmtId="164" fontId="16" fillId="4" borderId="42" xfId="0" applyNumberFormat="1" applyFont="1" applyFill="1" applyBorder="1" applyAlignment="1">
      <alignment horizontal="center" vertical="center" wrapText="1"/>
    </xf>
    <xf numFmtId="165" fontId="16" fillId="7" borderId="10" xfId="0" applyNumberFormat="1" applyFont="1" applyFill="1" applyBorder="1" applyAlignment="1">
      <alignment horizontal="center" vertical="center" wrapText="1"/>
    </xf>
    <xf numFmtId="165" fontId="16" fillId="7" borderId="8" xfId="0" applyNumberFormat="1" applyFont="1" applyFill="1" applyBorder="1" applyAlignment="1">
      <alignment horizontal="center" vertical="center" wrapText="1"/>
    </xf>
    <xf numFmtId="165" fontId="16" fillId="7" borderId="9" xfId="0" applyNumberFormat="1" applyFont="1" applyFill="1" applyBorder="1" applyAlignment="1">
      <alignment horizontal="center" vertical="center" wrapText="1"/>
    </xf>
    <xf numFmtId="165" fontId="16" fillId="4" borderId="36" xfId="0" applyNumberFormat="1" applyFont="1" applyFill="1" applyBorder="1" applyAlignment="1">
      <alignment horizontal="center" vertical="center" wrapText="1"/>
    </xf>
    <xf numFmtId="165" fontId="16" fillId="7" borderId="36" xfId="0" applyNumberFormat="1" applyFont="1" applyFill="1" applyBorder="1" applyAlignment="1">
      <alignment horizontal="center" vertical="center" wrapText="1"/>
    </xf>
    <xf numFmtId="165" fontId="16" fillId="4" borderId="65" xfId="0" applyNumberFormat="1" applyFont="1" applyFill="1" applyBorder="1" applyAlignment="1">
      <alignment horizontal="center" vertical="center" wrapText="1"/>
    </xf>
    <xf numFmtId="164" fontId="16" fillId="7" borderId="35" xfId="0" applyNumberFormat="1" applyFont="1" applyFill="1" applyBorder="1" applyAlignment="1">
      <alignment horizontal="center" vertical="center"/>
    </xf>
    <xf numFmtId="1" fontId="16" fillId="7" borderId="27" xfId="0" applyNumberFormat="1" applyFont="1" applyFill="1" applyBorder="1" applyAlignment="1">
      <alignment horizontal="center" vertical="center" wrapText="1"/>
    </xf>
    <xf numFmtId="1" fontId="16" fillId="7" borderId="28" xfId="0" applyNumberFormat="1" applyFont="1" applyFill="1" applyBorder="1" applyAlignment="1">
      <alignment horizontal="center" vertical="center" wrapText="1"/>
    </xf>
    <xf numFmtId="1" fontId="16" fillId="7" borderId="11" xfId="0" applyNumberFormat="1" applyFont="1" applyFill="1" applyBorder="1" applyAlignment="1">
      <alignment horizontal="center" vertical="center" wrapText="1"/>
    </xf>
    <xf numFmtId="1" fontId="16" fillId="7" borderId="58" xfId="0" applyNumberFormat="1" applyFont="1" applyFill="1" applyBorder="1" applyAlignment="1">
      <alignment horizontal="center" vertical="center" wrapText="1"/>
    </xf>
    <xf numFmtId="165" fontId="0" fillId="0" borderId="0" xfId="0" applyNumberFormat="1" applyAlignment="1">
      <alignment horizontal="center"/>
    </xf>
    <xf numFmtId="1" fontId="16" fillId="7" borderId="2" xfId="0" applyNumberFormat="1" applyFont="1" applyFill="1" applyBorder="1" applyAlignment="1">
      <alignment horizontal="center" vertical="center"/>
    </xf>
    <xf numFmtId="1" fontId="16" fillId="4" borderId="5" xfId="0" applyNumberFormat="1" applyFont="1" applyFill="1" applyBorder="1" applyAlignment="1">
      <alignment horizontal="center" vertical="center"/>
    </xf>
    <xf numFmtId="1" fontId="16" fillId="7" borderId="3" xfId="0" applyNumberFormat="1" applyFont="1" applyFill="1" applyBorder="1" applyAlignment="1">
      <alignment horizontal="center" vertical="center"/>
    </xf>
    <xf numFmtId="164" fontId="16" fillId="7" borderId="5" xfId="4" applyNumberFormat="1" applyFont="1" applyFill="1" applyBorder="1" applyAlignment="1">
      <alignment horizontal="center" vertical="center"/>
    </xf>
    <xf numFmtId="165" fontId="16" fillId="7" borderId="55" xfId="0" applyNumberFormat="1" applyFont="1" applyFill="1" applyBorder="1" applyAlignment="1">
      <alignment horizontal="center" vertical="center" wrapText="1"/>
    </xf>
    <xf numFmtId="165" fontId="16" fillId="7" borderId="22" xfId="0" applyNumberFormat="1" applyFont="1" applyFill="1" applyBorder="1" applyAlignment="1">
      <alignment horizontal="center" vertical="center" wrapText="1"/>
    </xf>
    <xf numFmtId="165" fontId="16" fillId="7" borderId="42" xfId="0" applyNumberFormat="1" applyFont="1" applyFill="1" applyBorder="1" applyAlignment="1">
      <alignment horizontal="center" vertical="center" wrapText="1"/>
    </xf>
    <xf numFmtId="0" fontId="0" fillId="0" borderId="47" xfId="0" applyBorder="1" applyAlignment="1">
      <alignment horizontal="left" wrapText="1"/>
    </xf>
    <xf numFmtId="0" fontId="0" fillId="0" borderId="0" xfId="0"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51" xfId="0" applyBorder="1" applyAlignment="1">
      <alignment horizontal="left" wrapText="1"/>
    </xf>
    <xf numFmtId="0" fontId="0" fillId="0" borderId="49"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0" xfId="0" applyAlignment="1">
      <alignment horizontal="left"/>
    </xf>
    <xf numFmtId="0" fontId="51" fillId="0" borderId="47" xfId="0" applyFont="1" applyBorder="1" applyAlignment="1">
      <alignment horizontal="left" vertical="center" wrapText="1"/>
    </xf>
    <xf numFmtId="0" fontId="51" fillId="0" borderId="0" xfId="0" applyFont="1" applyAlignment="1">
      <alignment horizontal="left" vertical="center" wrapText="1"/>
    </xf>
    <xf numFmtId="0" fontId="51" fillId="0" borderId="48" xfId="0" applyFont="1" applyBorder="1" applyAlignment="1">
      <alignment horizontal="left" vertical="center" wrapText="1"/>
    </xf>
    <xf numFmtId="0" fontId="13" fillId="0" borderId="0" xfId="0" applyFont="1" applyAlignment="1">
      <alignment horizontal="center" vertical="top"/>
    </xf>
    <xf numFmtId="0" fontId="0" fillId="0" borderId="0" xfId="0" applyAlignment="1">
      <alignment horizontal="left" vertical="center" wrapText="1"/>
    </xf>
    <xf numFmtId="0" fontId="28" fillId="0" borderId="0" xfId="0" applyFont="1" applyAlignment="1">
      <alignment horizontal="left" vertical="top" wrapText="1"/>
    </xf>
    <xf numFmtId="0" fontId="29" fillId="0" borderId="21" xfId="5" applyBorder="1" applyAlignment="1">
      <alignment horizontal="left" vertical="top"/>
    </xf>
    <xf numFmtId="0" fontId="0" fillId="0" borderId="5" xfId="0" applyBorder="1" applyAlignment="1">
      <alignment horizontal="left"/>
    </xf>
    <xf numFmtId="0" fontId="0" fillId="0" borderId="5" xfId="0" applyBorder="1" applyAlignment="1">
      <alignment horizontal="left" vertical="top"/>
    </xf>
    <xf numFmtId="0" fontId="11" fillId="3" borderId="13" xfId="2" applyFont="1" applyFill="1" applyBorder="1" applyAlignment="1">
      <alignment horizontal="center" vertical="center" wrapText="1"/>
    </xf>
    <xf numFmtId="0" fontId="21" fillId="8" borderId="21" xfId="0" applyFont="1" applyFill="1" applyBorder="1" applyAlignment="1">
      <alignment horizontal="left" vertical="top" wrapText="1"/>
    </xf>
    <xf numFmtId="0" fontId="21" fillId="8" borderId="25" xfId="0" applyFont="1" applyFill="1" applyBorder="1" applyAlignment="1">
      <alignment horizontal="left" vertical="top" wrapText="1"/>
    </xf>
    <xf numFmtId="0" fontId="37" fillId="0" borderId="40" xfId="0" applyFont="1" applyBorder="1" applyAlignment="1">
      <alignment horizontal="left" vertical="center"/>
    </xf>
    <xf numFmtId="0" fontId="37" fillId="0" borderId="61" xfId="0" applyFont="1" applyBorder="1" applyAlignment="1">
      <alignment horizontal="left" vertical="center"/>
    </xf>
    <xf numFmtId="0" fontId="37" fillId="0" borderId="62" xfId="0" applyFont="1" applyBorder="1" applyAlignment="1">
      <alignment horizontal="left" vertical="center"/>
    </xf>
    <xf numFmtId="0" fontId="11" fillId="3" borderId="37" xfId="2"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5"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20" fillId="8" borderId="14" xfId="0" applyFont="1" applyFill="1" applyBorder="1" applyAlignment="1">
      <alignment horizontal="left" vertical="center"/>
    </xf>
    <xf numFmtId="0" fontId="20" fillId="8" borderId="21" xfId="0" applyFont="1" applyFill="1" applyBorder="1" applyAlignment="1">
      <alignment horizontal="left" vertical="center"/>
    </xf>
    <xf numFmtId="0" fontId="34" fillId="0" borderId="0" xfId="0" applyFont="1" applyAlignment="1">
      <alignment horizontal="left" vertical="center" wrapText="1"/>
    </xf>
    <xf numFmtId="0" fontId="8" fillId="0" borderId="6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37" fillId="0" borderId="40" xfId="0" applyFont="1" applyBorder="1" applyAlignment="1">
      <alignment horizontal="left" vertical="center" wrapText="1"/>
    </xf>
    <xf numFmtId="0" fontId="37" fillId="0" borderId="61" xfId="0" applyFont="1" applyBorder="1" applyAlignment="1">
      <alignment horizontal="left" vertical="center" wrapText="1"/>
    </xf>
    <xf numFmtId="0" fontId="37" fillId="0" borderId="62" xfId="0" applyFont="1" applyBorder="1" applyAlignment="1">
      <alignment horizontal="left" vertical="center" wrapText="1"/>
    </xf>
    <xf numFmtId="165" fontId="16" fillId="7" borderId="71" xfId="0" applyNumberFormat="1" applyFont="1" applyFill="1" applyBorder="1" applyAlignment="1">
      <alignment horizontal="center" vertical="center"/>
    </xf>
    <xf numFmtId="165" fontId="16" fillId="7" borderId="35" xfId="0" applyNumberFormat="1" applyFont="1" applyFill="1" applyBorder="1" applyAlignment="1">
      <alignment horizontal="center" vertical="center"/>
    </xf>
    <xf numFmtId="164" fontId="16" fillId="4" borderId="35" xfId="0" applyNumberFormat="1" applyFont="1" applyFill="1" applyBorder="1" applyAlignment="1">
      <alignment horizontal="center" vertical="center"/>
    </xf>
    <xf numFmtId="0" fontId="16" fillId="7" borderId="35"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35" xfId="0" applyFont="1" applyFill="1" applyBorder="1" applyAlignment="1">
      <alignment horizontal="center" vertical="center"/>
    </xf>
    <xf numFmtId="164" fontId="16" fillId="4" borderId="36" xfId="0" applyNumberFormat="1" applyFont="1" applyFill="1" applyBorder="1" applyAlignment="1">
      <alignment horizontal="center" vertical="center"/>
    </xf>
    <xf numFmtId="164" fontId="16" fillId="4" borderId="8" xfId="0" applyNumberFormat="1" applyFont="1" applyFill="1" applyBorder="1" applyAlignment="1">
      <alignment horizontal="center" vertical="center"/>
    </xf>
  </cellXfs>
  <cellStyles count="10">
    <cellStyle name="Heading 1" xfId="2" builtinId="16"/>
    <cellStyle name="Heading 1 2" xfId="9" xr:uid="{818730F9-90D1-4529-9D40-73273B8A1BD1}"/>
    <cellStyle name="Hyperlink" xfId="5" builtinId="8"/>
    <cellStyle name="Normal" xfId="0" builtinId="0"/>
    <cellStyle name="Normal 2" xfId="3" xr:uid="{C1B67A3E-E237-4228-82E1-C39D1278E419}"/>
    <cellStyle name="Normal 2 2" xfId="7" xr:uid="{A10D591B-1D45-4623-973B-305F23087342}"/>
    <cellStyle name="Normal 3" xfId="8" xr:uid="{35A5264D-77A5-4041-A699-DF1D009876AE}"/>
    <cellStyle name="Normal 3 2 2" xfId="6" xr:uid="{B36A2AB3-E73E-40AC-BFBA-15F56F3DE1E6}"/>
    <cellStyle name="Normal 44" xfId="1" xr:uid="{99E07A40-B112-4528-A6AB-28EBA829EAD7}"/>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115</xdr:row>
      <xdr:rowOff>0</xdr:rowOff>
    </xdr:from>
    <xdr:to>
      <xdr:col>3</xdr:col>
      <xdr:colOff>672353</xdr:colOff>
      <xdr:row>121</xdr:row>
      <xdr:rowOff>119343</xdr:rowOff>
    </xdr:to>
    <xdr:sp macro="" textlink="">
      <xdr:nvSpPr>
        <xdr:cNvPr id="2" name="TextBox 1">
          <a:extLst>
            <a:ext uri="{FF2B5EF4-FFF2-40B4-BE49-F238E27FC236}">
              <a16:creationId xmlns:a16="http://schemas.microsoft.com/office/drawing/2014/main" id="{33C4D2F0-97B1-43AB-A121-3007107A200F}"/>
            </a:ext>
          </a:extLst>
        </xdr:cNvPr>
        <xdr:cNvSpPr txBox="1"/>
      </xdr:nvSpPr>
      <xdr:spPr>
        <a:xfrm>
          <a:off x="122464" y="32140071"/>
          <a:ext cx="3747568" cy="1262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t>This</a:t>
          </a:r>
          <a:r>
            <a:rPr lang="en-GB" sz="1400" b="1" baseline="0"/>
            <a:t> line has </a:t>
          </a:r>
          <a:r>
            <a:rPr lang="en-GB" sz="1400" b="1"/>
            <a:t>been redacted</a:t>
          </a:r>
        </a:p>
      </xdr:txBody>
    </xdr:sp>
    <xdr:clientData/>
  </xdr:twoCellAnchor>
  <xdr:twoCellAnchor>
    <xdr:from>
      <xdr:col>1</xdr:col>
      <xdr:colOff>27215</xdr:colOff>
      <xdr:row>122</xdr:row>
      <xdr:rowOff>40821</xdr:rowOff>
    </xdr:from>
    <xdr:to>
      <xdr:col>3</xdr:col>
      <xdr:colOff>699568</xdr:colOff>
      <xdr:row>128</xdr:row>
      <xdr:rowOff>160164</xdr:rowOff>
    </xdr:to>
    <xdr:sp macro="" textlink="">
      <xdr:nvSpPr>
        <xdr:cNvPr id="3" name="TextBox 2">
          <a:extLst>
            <a:ext uri="{FF2B5EF4-FFF2-40B4-BE49-F238E27FC236}">
              <a16:creationId xmlns:a16="http://schemas.microsoft.com/office/drawing/2014/main" id="{76328D8F-3710-43FC-A290-5007A26CFD95}"/>
            </a:ext>
          </a:extLst>
        </xdr:cNvPr>
        <xdr:cNvSpPr txBox="1"/>
      </xdr:nvSpPr>
      <xdr:spPr>
        <a:xfrm>
          <a:off x="149679" y="33514392"/>
          <a:ext cx="3747568" cy="1262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t>This line has been redacted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wat.gov.uk/wp-content/uploads/2022/04/PR24-and-beyond-Final-guidance-on-long-term-delivery-strategies_Pr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6180-7AF1-4BAC-8465-E84BDA02F3FD}">
  <sheetPr>
    <tabColor rgb="FF7030A0"/>
  </sheetPr>
  <dimension ref="B1:F39"/>
  <sheetViews>
    <sheetView tabSelected="1" workbookViewId="0"/>
  </sheetViews>
  <sheetFormatPr defaultRowHeight="14.25" x14ac:dyDescent="0.2"/>
  <cols>
    <col min="1" max="1" width="1.625" customWidth="1"/>
    <col min="2" max="2" width="7.5" customWidth="1"/>
    <col min="3" max="3" width="28.875" customWidth="1"/>
    <col min="4" max="4" width="183.625" customWidth="1"/>
  </cols>
  <sheetData>
    <row r="1" spans="2:4" ht="6" customHeight="1" x14ac:dyDescent="0.2"/>
    <row r="2" spans="2:4" ht="18" x14ac:dyDescent="0.25">
      <c r="B2" s="241" t="s">
        <v>0</v>
      </c>
      <c r="C2" s="31"/>
      <c r="D2" s="32"/>
    </row>
    <row r="3" spans="2:4" ht="6" customHeight="1" x14ac:dyDescent="0.25">
      <c r="B3" s="246"/>
      <c r="C3" s="247"/>
      <c r="D3" s="248"/>
    </row>
    <row r="4" spans="2:4" ht="67.7" customHeight="1" x14ac:dyDescent="0.2">
      <c r="B4" s="351" t="s">
        <v>1</v>
      </c>
      <c r="C4" s="352"/>
      <c r="D4" s="353"/>
    </row>
    <row r="5" spans="2:4" x14ac:dyDescent="0.2">
      <c r="B5" s="33"/>
      <c r="C5" t="s">
        <v>2</v>
      </c>
      <c r="D5" s="34"/>
    </row>
    <row r="6" spans="2:4" x14ac:dyDescent="0.2">
      <c r="B6" s="35"/>
      <c r="C6" s="249" t="s">
        <v>3</v>
      </c>
      <c r="D6" s="34"/>
    </row>
    <row r="7" spans="2:4" x14ac:dyDescent="0.2">
      <c r="B7" s="35"/>
      <c r="C7" s="36" t="s">
        <v>4</v>
      </c>
      <c r="D7" s="34"/>
    </row>
    <row r="8" spans="2:4" x14ac:dyDescent="0.2">
      <c r="B8" s="341" t="s">
        <v>5</v>
      </c>
      <c r="C8" s="342"/>
      <c r="D8" s="343"/>
    </row>
    <row r="9" spans="2:4" x14ac:dyDescent="0.2">
      <c r="B9" s="344"/>
      <c r="C9" s="345"/>
      <c r="D9" s="346"/>
    </row>
    <row r="10" spans="2:4" x14ac:dyDescent="0.2">
      <c r="C10" s="15"/>
    </row>
    <row r="11" spans="2:4" ht="15" x14ac:dyDescent="0.25">
      <c r="B11" s="58" t="s">
        <v>6</v>
      </c>
      <c r="C11" s="31"/>
      <c r="D11" s="32"/>
    </row>
    <row r="12" spans="2:4" x14ac:dyDescent="0.2">
      <c r="B12" s="33" t="s">
        <v>7</v>
      </c>
      <c r="D12" s="34"/>
    </row>
    <row r="13" spans="2:4" x14ac:dyDescent="0.2">
      <c r="B13" s="33"/>
      <c r="C13" s="36" t="s">
        <v>8</v>
      </c>
      <c r="D13" s="34"/>
    </row>
    <row r="14" spans="2:4" x14ac:dyDescent="0.2">
      <c r="B14" s="33"/>
      <c r="C14" s="36" t="s">
        <v>9</v>
      </c>
      <c r="D14" s="34"/>
    </row>
    <row r="15" spans="2:4" ht="31.5" customHeight="1" thickBot="1" x14ac:dyDescent="0.25">
      <c r="B15" s="347" t="s">
        <v>10</v>
      </c>
      <c r="C15" s="348"/>
      <c r="D15" s="349"/>
    </row>
    <row r="16" spans="2:4" ht="14.25" customHeight="1" thickBot="1" x14ac:dyDescent="0.3">
      <c r="B16" s="40"/>
      <c r="C16" s="5"/>
      <c r="D16" s="19"/>
    </row>
    <row r="17" spans="2:6" ht="19.5" customHeight="1" x14ac:dyDescent="0.25">
      <c r="B17" s="220" t="s">
        <v>11</v>
      </c>
      <c r="C17" s="16"/>
      <c r="D17" s="17"/>
    </row>
    <row r="18" spans="2:6" ht="17.45" customHeight="1" x14ac:dyDescent="0.2">
      <c r="B18" s="20" t="s">
        <v>7</v>
      </c>
      <c r="D18" s="21"/>
    </row>
    <row r="19" spans="2:6" ht="17.45" customHeight="1" x14ac:dyDescent="0.2">
      <c r="B19" s="20"/>
      <c r="C19" s="28" t="s">
        <v>12</v>
      </c>
      <c r="D19" s="21"/>
    </row>
    <row r="20" spans="2:6" ht="17.45" customHeight="1" x14ac:dyDescent="0.2">
      <c r="B20" s="20"/>
      <c r="C20" s="28" t="s">
        <v>13</v>
      </c>
      <c r="D20" s="21"/>
    </row>
    <row r="21" spans="2:6" ht="17.45" customHeight="1" thickBot="1" x14ac:dyDescent="0.25">
      <c r="B21" s="207" t="s">
        <v>14</v>
      </c>
      <c r="C21" s="18"/>
      <c r="D21" s="221"/>
    </row>
    <row r="22" spans="2:6" ht="15" thickBot="1" x14ac:dyDescent="0.25"/>
    <row r="23" spans="2:6" ht="19.5" customHeight="1" x14ac:dyDescent="0.25">
      <c r="B23" s="58" t="s">
        <v>15</v>
      </c>
      <c r="C23" s="31"/>
      <c r="D23" s="32"/>
    </row>
    <row r="24" spans="2:6" ht="19.5" customHeight="1" x14ac:dyDescent="0.2">
      <c r="B24" s="33" t="s">
        <v>16</v>
      </c>
      <c r="D24" s="34"/>
    </row>
    <row r="25" spans="2:6" ht="19.5" customHeight="1" x14ac:dyDescent="0.2">
      <c r="B25" s="33"/>
      <c r="C25" s="28" t="s">
        <v>17</v>
      </c>
      <c r="D25" s="34"/>
    </row>
    <row r="26" spans="2:6" ht="19.5" customHeight="1" x14ac:dyDescent="0.2">
      <c r="B26" s="33" t="s">
        <v>18</v>
      </c>
      <c r="D26" s="59"/>
    </row>
    <row r="27" spans="2:6" ht="45.6" customHeight="1" thickBot="1" x14ac:dyDescent="0.25">
      <c r="B27" s="344" t="s">
        <v>19</v>
      </c>
      <c r="C27" s="345"/>
      <c r="D27" s="346"/>
    </row>
    <row r="28" spans="2:6" ht="15" customHeight="1" x14ac:dyDescent="0.2"/>
    <row r="29" spans="2:6" ht="18" customHeight="1" x14ac:dyDescent="0.2">
      <c r="B29" t="s">
        <v>20</v>
      </c>
    </row>
    <row r="30" spans="2:6" ht="15" x14ac:dyDescent="0.2">
      <c r="B30" s="169"/>
      <c r="C30" t="s">
        <v>21</v>
      </c>
    </row>
    <row r="31" spans="2:6" ht="15.75" customHeight="1" x14ac:dyDescent="0.2">
      <c r="B31" s="168"/>
      <c r="C31" s="1" t="s">
        <v>22</v>
      </c>
      <c r="D31" s="1"/>
      <c r="E31" s="1"/>
      <c r="F31" s="1"/>
    </row>
    <row r="32" spans="2:6" ht="15" x14ac:dyDescent="0.2">
      <c r="B32" s="136"/>
      <c r="C32" s="350" t="s">
        <v>23</v>
      </c>
      <c r="D32" s="350"/>
      <c r="E32" s="350"/>
      <c r="F32" s="350"/>
    </row>
    <row r="33" spans="2:4" ht="15" thickBot="1" x14ac:dyDescent="0.25"/>
    <row r="34" spans="2:4" s="242" customFormat="1" ht="18" x14ac:dyDescent="0.25">
      <c r="B34" s="241" t="s">
        <v>24</v>
      </c>
      <c r="C34" s="241"/>
      <c r="D34" s="241" t="s">
        <v>25</v>
      </c>
    </row>
    <row r="35" spans="2:4" x14ac:dyDescent="0.2">
      <c r="B35" s="243" t="s">
        <v>26</v>
      </c>
      <c r="C35" s="243" t="s">
        <v>27</v>
      </c>
      <c r="D35" s="243" t="s">
        <v>28</v>
      </c>
    </row>
    <row r="36" spans="2:4" ht="114" x14ac:dyDescent="0.2">
      <c r="B36" s="243" t="s">
        <v>29</v>
      </c>
      <c r="C36" s="250" t="s">
        <v>30</v>
      </c>
      <c r="D36" s="244" t="s">
        <v>31</v>
      </c>
    </row>
    <row r="37" spans="2:4" ht="42.75" x14ac:dyDescent="0.2">
      <c r="B37" s="243" t="s">
        <v>32</v>
      </c>
      <c r="C37" s="250" t="s">
        <v>30</v>
      </c>
      <c r="D37" s="244" t="s">
        <v>33</v>
      </c>
    </row>
    <row r="38" spans="2:4" x14ac:dyDescent="0.2">
      <c r="B38" s="243"/>
      <c r="C38" s="243"/>
      <c r="D38" s="243"/>
    </row>
    <row r="39" spans="2:4" x14ac:dyDescent="0.2">
      <c r="B39" s="243"/>
      <c r="C39" s="243"/>
      <c r="D39" s="243"/>
    </row>
  </sheetData>
  <sheetProtection algorithmName="SHA-512" hashValue="2jj8OHpsnx1wdLmhqb52gJgjxdl9DoLZB3tziZQg7njFhIa/LsxZaHashijFB3xF8A3VJdDZKHVn8oU+EF68HA==" saltValue="ylraBIFEJnlxk/LTLIumIQ==" spinCount="100000" sheet="1" objects="1" scenarios="1"/>
  <mergeCells count="5">
    <mergeCell ref="B8:D9"/>
    <mergeCell ref="B15:D15"/>
    <mergeCell ref="C32:F32"/>
    <mergeCell ref="B27:D27"/>
    <mergeCell ref="B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E4CE-8283-48AD-AD78-09A00C3C6DDE}">
  <sheetPr>
    <tabColor rgb="FF00B0F0"/>
  </sheetPr>
  <dimension ref="A1:J22"/>
  <sheetViews>
    <sheetView workbookViewId="0">
      <selection sqref="A1:C1"/>
    </sheetView>
  </sheetViews>
  <sheetFormatPr defaultColWidth="23.125" defaultRowHeight="14.25" x14ac:dyDescent="0.2"/>
  <cols>
    <col min="1" max="1" width="14" customWidth="1"/>
    <col min="2" max="2" width="18.875" style="55" customWidth="1"/>
    <col min="3" max="3" width="76" customWidth="1"/>
    <col min="4" max="4" width="5.625" customWidth="1"/>
    <col min="5" max="5" width="32.875" customWidth="1"/>
    <col min="6" max="6" width="8.875" customWidth="1"/>
    <col min="7" max="7" width="5.625" customWidth="1"/>
    <col min="8" max="8" width="21.125" customWidth="1"/>
    <col min="9" max="9" width="72.375" customWidth="1"/>
  </cols>
  <sheetData>
    <row r="1" spans="1:10" ht="18.75" x14ac:dyDescent="0.2">
      <c r="A1" s="354" t="s">
        <v>34</v>
      </c>
      <c r="B1" s="354"/>
      <c r="C1" s="354"/>
      <c r="E1" s="182" t="s">
        <v>35</v>
      </c>
      <c r="H1" s="354" t="s">
        <v>36</v>
      </c>
      <c r="I1" s="354"/>
    </row>
    <row r="2" spans="1:10" ht="50.25" customHeight="1" x14ac:dyDescent="0.2">
      <c r="A2" s="182"/>
      <c r="B2" s="182"/>
      <c r="C2" s="182"/>
      <c r="E2" s="39" t="s">
        <v>37</v>
      </c>
      <c r="F2" s="39"/>
      <c r="H2" s="355" t="s">
        <v>38</v>
      </c>
      <c r="I2" s="355"/>
    </row>
    <row r="3" spans="1:10" ht="24.75" customHeight="1" thickBot="1" x14ac:dyDescent="0.25">
      <c r="A3" s="14"/>
      <c r="G3" s="48"/>
      <c r="H3" s="357" t="s">
        <v>39</v>
      </c>
      <c r="I3" s="357"/>
    </row>
    <row r="4" spans="1:10" ht="30.75" thickBot="1" x14ac:dyDescent="0.3">
      <c r="A4" s="53" t="s">
        <v>40</v>
      </c>
      <c r="B4" s="56" t="s">
        <v>41</v>
      </c>
      <c r="C4" s="54" t="s">
        <v>42</v>
      </c>
      <c r="H4" s="201" t="s">
        <v>43</v>
      </c>
      <c r="I4" s="202" t="s">
        <v>42</v>
      </c>
    </row>
    <row r="5" spans="1:10" ht="211.5" customHeight="1" x14ac:dyDescent="0.2">
      <c r="A5" s="226" t="s">
        <v>44</v>
      </c>
      <c r="B5" s="57" t="s">
        <v>45</v>
      </c>
      <c r="C5" s="227" t="s">
        <v>46</v>
      </c>
      <c r="D5" s="29"/>
      <c r="E5" s="356"/>
      <c r="F5" s="356"/>
      <c r="G5" s="61"/>
      <c r="H5" s="203" t="s">
        <v>47</v>
      </c>
      <c r="I5" s="208" t="s">
        <v>48</v>
      </c>
    </row>
    <row r="6" spans="1:10" ht="227.25" customHeight="1" thickBot="1" x14ac:dyDescent="0.25">
      <c r="A6" s="226" t="s">
        <v>44</v>
      </c>
      <c r="B6" s="57" t="s">
        <v>49</v>
      </c>
      <c r="C6" s="227" t="s">
        <v>50</v>
      </c>
      <c r="D6" s="29"/>
      <c r="H6" s="63" t="s">
        <v>51</v>
      </c>
      <c r="I6" s="209" t="s">
        <v>52</v>
      </c>
    </row>
    <row r="7" spans="1:10" ht="140.25" customHeight="1" x14ac:dyDescent="0.2">
      <c r="A7" s="226" t="s">
        <v>44</v>
      </c>
      <c r="B7" s="57" t="s">
        <v>53</v>
      </c>
      <c r="C7" s="227" t="s">
        <v>54</v>
      </c>
    </row>
    <row r="8" spans="1:10" ht="54.75" customHeight="1" x14ac:dyDescent="0.2">
      <c r="A8" s="226" t="s">
        <v>44</v>
      </c>
      <c r="B8" s="57" t="s">
        <v>55</v>
      </c>
      <c r="C8" s="227" t="s">
        <v>56</v>
      </c>
    </row>
    <row r="9" spans="1:10" ht="217.5" customHeight="1" x14ac:dyDescent="0.2">
      <c r="A9" s="226" t="s">
        <v>44</v>
      </c>
      <c r="B9" s="57" t="s">
        <v>44</v>
      </c>
      <c r="C9" s="227" t="s">
        <v>57</v>
      </c>
    </row>
    <row r="10" spans="1:10" ht="128.25" x14ac:dyDescent="0.2">
      <c r="A10" s="226">
        <v>1</v>
      </c>
      <c r="B10" s="57" t="s">
        <v>58</v>
      </c>
      <c r="C10" s="228" t="s">
        <v>59</v>
      </c>
    </row>
    <row r="11" spans="1:10" ht="183.75" customHeight="1" x14ac:dyDescent="0.2">
      <c r="A11" s="226">
        <v>2</v>
      </c>
      <c r="B11" s="57" t="s">
        <v>60</v>
      </c>
      <c r="C11" s="228" t="s">
        <v>61</v>
      </c>
      <c r="D11" s="29"/>
      <c r="J11" s="62"/>
    </row>
    <row r="12" spans="1:10" ht="155.25" customHeight="1" x14ac:dyDescent="0.2">
      <c r="A12" s="226">
        <v>3</v>
      </c>
      <c r="B12" s="57" t="s">
        <v>62</v>
      </c>
      <c r="C12" s="228" t="s">
        <v>63</v>
      </c>
    </row>
    <row r="13" spans="1:10" ht="60.75" customHeight="1" x14ac:dyDescent="0.2">
      <c r="A13" s="226">
        <v>4</v>
      </c>
      <c r="B13" s="57" t="s">
        <v>64</v>
      </c>
      <c r="C13" s="228" t="s">
        <v>65</v>
      </c>
      <c r="D13" s="29"/>
    </row>
    <row r="14" spans="1:10" ht="60.75" customHeight="1" x14ac:dyDescent="0.2">
      <c r="A14" s="226">
        <v>5</v>
      </c>
      <c r="B14" s="57" t="s">
        <v>66</v>
      </c>
      <c r="C14" s="228" t="s">
        <v>65</v>
      </c>
    </row>
    <row r="15" spans="1:10" ht="60.75" customHeight="1" x14ac:dyDescent="0.2">
      <c r="A15" s="226">
        <v>6</v>
      </c>
      <c r="B15" s="57" t="s">
        <v>67</v>
      </c>
      <c r="C15" s="228" t="s">
        <v>65</v>
      </c>
    </row>
    <row r="16" spans="1:10" ht="60.75" customHeight="1" x14ac:dyDescent="0.2">
      <c r="A16" s="226">
        <v>7</v>
      </c>
      <c r="B16" s="57" t="s">
        <v>68</v>
      </c>
      <c r="C16" s="228" t="s">
        <v>65</v>
      </c>
    </row>
    <row r="17" spans="1:3" ht="91.5" customHeight="1" x14ac:dyDescent="0.2">
      <c r="A17" s="226">
        <v>8</v>
      </c>
      <c r="B17" s="57" t="s">
        <v>69</v>
      </c>
      <c r="C17" s="228" t="s">
        <v>70</v>
      </c>
    </row>
    <row r="18" spans="1:3" ht="263.25" customHeight="1" x14ac:dyDescent="0.2">
      <c r="A18" s="226">
        <v>9</v>
      </c>
      <c r="B18" s="57" t="s">
        <v>71</v>
      </c>
      <c r="C18" s="228" t="s">
        <v>72</v>
      </c>
    </row>
    <row r="19" spans="1:3" ht="188.1" customHeight="1" x14ac:dyDescent="0.2">
      <c r="A19" s="226">
        <v>10</v>
      </c>
      <c r="B19" s="57" t="s">
        <v>73</v>
      </c>
      <c r="C19" s="227" t="s">
        <v>74</v>
      </c>
    </row>
    <row r="20" spans="1:3" ht="30" customHeight="1" x14ac:dyDescent="0.2">
      <c r="A20" s="229" t="s">
        <v>75</v>
      </c>
      <c r="B20" s="57" t="s">
        <v>76</v>
      </c>
      <c r="C20" s="227" t="s">
        <v>77</v>
      </c>
    </row>
    <row r="22" spans="1:3" x14ac:dyDescent="0.2">
      <c r="C22" s="52"/>
    </row>
  </sheetData>
  <sheetProtection algorithmName="SHA-512" hashValue="KHJ9ThPsE1hGCsZkogf+UF9S1cPitCjLr3NxTZSp0o4gpsbRD9D/+ZwPNuDLhJjp+r9lt/dK8kTOu6Ya64/h/A==" saltValue="ivIjq/Y4U0V1/6n3AQre3g==" spinCount="100000" sheet="1" objects="1" scenarios="1"/>
  <mergeCells count="5">
    <mergeCell ref="H1:I1"/>
    <mergeCell ref="A1:C1"/>
    <mergeCell ref="H2:I2"/>
    <mergeCell ref="E5:F5"/>
    <mergeCell ref="H3:I3"/>
  </mergeCells>
  <hyperlinks>
    <hyperlink ref="H3" r:id="rId1" display="https://www.ofwat.gov.uk/wp-content/uploads/2022/04/PR24-and-beyond-Final-guidance-on-long-term-delivery-strategies_Pr24.pdf" xr:uid="{23AEF1E5-EE04-4053-B4A5-7C2FFE1AEC6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8CF9-0AAC-4273-943C-ECF5BD42B16A}">
  <sheetPr>
    <tabColor theme="7"/>
    <pageSetUpPr fitToPage="1"/>
  </sheetPr>
  <dimension ref="A1:W75"/>
  <sheetViews>
    <sheetView zoomScale="70" zoomScaleNormal="70" workbookViewId="0"/>
  </sheetViews>
  <sheetFormatPr defaultRowHeight="14.25" x14ac:dyDescent="0.2"/>
  <cols>
    <col min="1" max="1" width="4.125" customWidth="1"/>
    <col min="2" max="2" width="7.5" style="8" customWidth="1"/>
    <col min="3" max="3" width="56.625" customWidth="1"/>
    <col min="4" max="4" width="44.625" customWidth="1"/>
    <col min="5" max="6" width="8.625" style="8" customWidth="1"/>
    <col min="7" max="21" width="10.5" customWidth="1"/>
    <col min="22" max="22" width="11.625" customWidth="1"/>
    <col min="23" max="23" width="81.5" style="29" customWidth="1"/>
  </cols>
  <sheetData>
    <row r="1" spans="1:23" ht="15" x14ac:dyDescent="0.2">
      <c r="H1" s="7"/>
    </row>
    <row r="2" spans="1:23" ht="15" customHeight="1" x14ac:dyDescent="0.2">
      <c r="B2" s="14" t="s">
        <v>78</v>
      </c>
      <c r="D2" s="251"/>
      <c r="H2" s="7"/>
      <c r="N2" s="175"/>
      <c r="O2" s="358" t="s">
        <v>21</v>
      </c>
      <c r="P2" s="358"/>
      <c r="Q2" s="358"/>
      <c r="R2" s="358"/>
      <c r="S2" s="358"/>
    </row>
    <row r="3" spans="1:23" s="9" customFormat="1" ht="15" x14ac:dyDescent="0.2">
      <c r="B3" s="60" t="s">
        <v>79</v>
      </c>
      <c r="D3" s="13"/>
      <c r="E3" s="10"/>
      <c r="F3" s="10"/>
      <c r="H3" s="7"/>
      <c r="K3"/>
      <c r="L3"/>
      <c r="M3"/>
      <c r="N3" s="168"/>
      <c r="O3" s="359" t="s">
        <v>22</v>
      </c>
      <c r="P3" s="359"/>
      <c r="Q3" s="359"/>
      <c r="R3" s="359"/>
      <c r="S3" s="359"/>
      <c r="W3" s="39"/>
    </row>
    <row r="4" spans="1:23" s="9" customFormat="1" ht="15" x14ac:dyDescent="0.2">
      <c r="B4" s="47" t="s">
        <v>80</v>
      </c>
      <c r="C4" s="47"/>
      <c r="D4" s="47"/>
      <c r="E4" s="47"/>
      <c r="F4" s="47"/>
      <c r="H4" s="7"/>
      <c r="M4"/>
      <c r="N4" s="136"/>
      <c r="O4" s="358" t="s">
        <v>23</v>
      </c>
      <c r="P4" s="358"/>
      <c r="Q4" s="358"/>
      <c r="R4" s="358"/>
      <c r="S4" s="358"/>
      <c r="W4" s="39"/>
    </row>
    <row r="5" spans="1:23" s="9" customFormat="1" ht="15" x14ac:dyDescent="0.2">
      <c r="B5" s="47" t="s">
        <v>81</v>
      </c>
      <c r="C5" s="47"/>
      <c r="D5" s="47"/>
      <c r="E5" s="47"/>
      <c r="F5" s="47"/>
      <c r="H5" s="7"/>
      <c r="W5" s="39"/>
    </row>
    <row r="6" spans="1:23" s="9" customFormat="1" ht="15" x14ac:dyDescent="0.2">
      <c r="B6" s="47" t="s">
        <v>82</v>
      </c>
      <c r="C6" s="47"/>
      <c r="D6" s="47"/>
      <c r="E6" s="47"/>
      <c r="F6" s="47"/>
      <c r="H6" s="7"/>
      <c r="W6" s="39"/>
    </row>
    <row r="7" spans="1:23" s="9" customFormat="1" ht="15" x14ac:dyDescent="0.2">
      <c r="B7" s="45" t="s">
        <v>83</v>
      </c>
      <c r="C7" s="49"/>
      <c r="D7" s="49"/>
      <c r="E7" s="49"/>
      <c r="F7" s="49"/>
      <c r="H7" s="7"/>
      <c r="W7" s="39"/>
    </row>
    <row r="8" spans="1:23" s="9" customFormat="1" ht="15.75" thickBot="1" x14ac:dyDescent="0.25">
      <c r="B8" s="45"/>
      <c r="C8" s="49"/>
      <c r="D8" s="49"/>
      <c r="E8" s="49"/>
      <c r="F8" s="49"/>
      <c r="H8" s="7"/>
      <c r="W8" s="39"/>
    </row>
    <row r="9" spans="1:23" ht="18.75" x14ac:dyDescent="0.25">
      <c r="B9" s="92"/>
      <c r="C9" s="86" t="s">
        <v>84</v>
      </c>
      <c r="D9" s="87"/>
      <c r="E9" s="87"/>
      <c r="F9" s="87"/>
      <c r="G9" s="87"/>
      <c r="H9" s="87"/>
      <c r="I9" s="87"/>
      <c r="J9" s="87"/>
      <c r="K9" s="87"/>
      <c r="L9" s="87"/>
      <c r="M9" s="87"/>
      <c r="N9" s="87"/>
      <c r="O9" s="87"/>
      <c r="P9" s="87"/>
      <c r="Q9" s="93"/>
      <c r="R9" s="87"/>
      <c r="S9" s="87"/>
      <c r="T9" s="87"/>
      <c r="U9" s="87"/>
      <c r="V9" s="97"/>
      <c r="W9"/>
    </row>
    <row r="10" spans="1:23" ht="15" thickBot="1" x14ac:dyDescent="0.25">
      <c r="B10" s="88"/>
      <c r="C10" s="361" t="s">
        <v>85</v>
      </c>
      <c r="D10" s="361"/>
      <c r="E10" s="361"/>
      <c r="F10" s="361"/>
      <c r="G10" s="361"/>
      <c r="H10" s="361"/>
      <c r="I10" s="361"/>
      <c r="J10" s="361"/>
      <c r="K10" s="361"/>
      <c r="L10" s="361"/>
      <c r="M10" s="361"/>
      <c r="N10" s="361"/>
      <c r="O10" s="361"/>
      <c r="P10" s="361"/>
      <c r="Q10" s="361"/>
      <c r="R10" s="361"/>
      <c r="S10" s="361"/>
      <c r="T10" s="361"/>
      <c r="U10" s="361"/>
      <c r="V10" s="362"/>
      <c r="W10"/>
    </row>
    <row r="11" spans="1:23" s="1" customFormat="1" ht="16.5" thickBot="1" x14ac:dyDescent="0.25">
      <c r="A11" s="91"/>
      <c r="B11" s="91"/>
      <c r="C11" s="128"/>
      <c r="D11" s="128"/>
      <c r="E11" s="128"/>
      <c r="F11" s="128"/>
      <c r="G11" s="128"/>
      <c r="H11" s="128"/>
      <c r="I11" s="128"/>
      <c r="J11" s="128"/>
      <c r="K11" s="128"/>
      <c r="L11" s="128"/>
      <c r="M11" s="128"/>
      <c r="N11" s="128"/>
      <c r="O11" s="128"/>
      <c r="P11" s="128"/>
      <c r="Q11" s="128"/>
      <c r="R11" s="128"/>
      <c r="S11" s="128"/>
      <c r="T11" s="128"/>
      <c r="U11" s="128"/>
      <c r="V11" s="128"/>
    </row>
    <row r="12" spans="1:23" s="1" customFormat="1" ht="16.5" thickBot="1" x14ac:dyDescent="0.25">
      <c r="A12" s="91"/>
      <c r="B12" s="363" t="s">
        <v>86</v>
      </c>
      <c r="C12" s="364"/>
      <c r="D12" s="364"/>
      <c r="E12" s="364"/>
      <c r="F12" s="364"/>
      <c r="G12" s="364"/>
      <c r="H12" s="364"/>
      <c r="I12" s="364"/>
      <c r="J12" s="364"/>
      <c r="K12" s="364"/>
      <c r="L12" s="364"/>
      <c r="M12" s="364"/>
      <c r="N12" s="364"/>
      <c r="O12" s="364"/>
      <c r="P12" s="364"/>
      <c r="Q12" s="364"/>
      <c r="R12" s="364"/>
      <c r="S12" s="364"/>
      <c r="T12" s="364"/>
      <c r="U12" s="364"/>
      <c r="V12" s="365"/>
    </row>
    <row r="13" spans="1:23" s="1" customFormat="1" ht="15.75" x14ac:dyDescent="0.2">
      <c r="B13" s="128"/>
      <c r="C13" s="128"/>
      <c r="D13" s="128"/>
      <c r="E13" s="128"/>
      <c r="F13" s="128"/>
      <c r="G13" s="128"/>
      <c r="H13" s="128"/>
      <c r="I13" s="128"/>
      <c r="J13" s="128"/>
      <c r="K13" s="128"/>
      <c r="L13" s="128"/>
      <c r="M13" s="128"/>
      <c r="N13" s="128"/>
      <c r="O13" s="128"/>
      <c r="P13" s="128"/>
      <c r="Q13" s="128"/>
      <c r="R13" s="128"/>
      <c r="S13" s="128"/>
      <c r="T13" s="128"/>
      <c r="U13" s="128"/>
      <c r="V13" s="128"/>
    </row>
    <row r="14" spans="1:23" ht="15" thickBot="1" x14ac:dyDescent="0.25">
      <c r="G14" s="8"/>
      <c r="H14" s="8"/>
      <c r="I14" s="8"/>
      <c r="J14" s="8"/>
      <c r="K14" s="8"/>
      <c r="L14" s="8"/>
      <c r="M14" s="8"/>
      <c r="N14" s="8"/>
      <c r="O14" s="8"/>
      <c r="P14" s="8"/>
      <c r="Q14" s="8"/>
      <c r="R14" s="8"/>
      <c r="S14" s="8"/>
      <c r="T14" s="8"/>
      <c r="U14" s="8"/>
      <c r="V14" s="333"/>
    </row>
    <row r="15" spans="1:23" ht="15.75" thickBot="1" x14ac:dyDescent="0.25">
      <c r="F15" s="25" t="s">
        <v>87</v>
      </c>
      <c r="G15" s="360" t="s">
        <v>88</v>
      </c>
      <c r="H15" s="360"/>
      <c r="I15" s="360"/>
      <c r="J15" s="360"/>
      <c r="K15" s="360"/>
      <c r="L15" s="360"/>
      <c r="M15" s="360" t="s">
        <v>89</v>
      </c>
      <c r="N15" s="360"/>
      <c r="O15" s="360"/>
      <c r="P15" s="360"/>
      <c r="Q15" s="360"/>
      <c r="R15" s="366"/>
      <c r="S15" s="25" t="s">
        <v>90</v>
      </c>
      <c r="T15" s="143" t="s">
        <v>91</v>
      </c>
      <c r="U15" s="143" t="s">
        <v>92</v>
      </c>
      <c r="V15" s="8"/>
    </row>
    <row r="16" spans="1:23" ht="39" thickBot="1" x14ac:dyDescent="0.25">
      <c r="C16" s="215" t="s">
        <v>41</v>
      </c>
      <c r="D16" s="80" t="s">
        <v>93</v>
      </c>
      <c r="E16" s="80" t="s">
        <v>94</v>
      </c>
      <c r="F16" s="142" t="s">
        <v>95</v>
      </c>
      <c r="G16" s="147" t="s">
        <v>96</v>
      </c>
      <c r="H16" s="148" t="s">
        <v>97</v>
      </c>
      <c r="I16" s="148" t="s">
        <v>98</v>
      </c>
      <c r="J16" s="148" t="s">
        <v>99</v>
      </c>
      <c r="K16" s="149" t="s">
        <v>100</v>
      </c>
      <c r="L16" s="150" t="s">
        <v>101</v>
      </c>
      <c r="M16" s="147" t="s">
        <v>102</v>
      </c>
      <c r="N16" s="148" t="s">
        <v>103</v>
      </c>
      <c r="O16" s="148" t="s">
        <v>104</v>
      </c>
      <c r="P16" s="148" t="s">
        <v>105</v>
      </c>
      <c r="Q16" s="149" t="s">
        <v>106</v>
      </c>
      <c r="R16" s="150" t="s">
        <v>107</v>
      </c>
      <c r="S16" s="150" t="s">
        <v>108</v>
      </c>
      <c r="T16" s="150" t="s">
        <v>109</v>
      </c>
      <c r="U16" s="150" t="s">
        <v>110</v>
      </c>
      <c r="V16" s="150" t="s">
        <v>111</v>
      </c>
      <c r="W16" s="37" t="s">
        <v>112</v>
      </c>
    </row>
    <row r="17" spans="1:23" ht="30" x14ac:dyDescent="0.2">
      <c r="A17" s="204"/>
      <c r="B17" s="216" t="s">
        <v>113</v>
      </c>
      <c r="C17" s="155" t="s">
        <v>114</v>
      </c>
      <c r="D17" s="217" t="s">
        <v>115</v>
      </c>
      <c r="E17" s="157" t="s">
        <v>116</v>
      </c>
      <c r="F17" s="393">
        <v>19.662867724261687</v>
      </c>
      <c r="G17" s="270">
        <v>19.170000000000002</v>
      </c>
      <c r="H17" s="271">
        <v>18.670000000000002</v>
      </c>
      <c r="I17" s="271">
        <v>18.170000000000002</v>
      </c>
      <c r="J17" s="271">
        <v>17.68</v>
      </c>
      <c r="K17" s="271">
        <v>15.46</v>
      </c>
      <c r="L17" s="272">
        <v>15.5</v>
      </c>
      <c r="M17" s="271">
        <v>15.02</v>
      </c>
      <c r="N17" s="271">
        <v>14.57</v>
      </c>
      <c r="O17" s="271">
        <v>14.12</v>
      </c>
      <c r="P17" s="271">
        <v>13.68</v>
      </c>
      <c r="Q17" s="271">
        <v>13.23</v>
      </c>
      <c r="R17" s="272">
        <v>13.2</v>
      </c>
      <c r="S17" s="271">
        <v>11.889999999999999</v>
      </c>
      <c r="T17" s="271">
        <v>9.6559999999999988</v>
      </c>
      <c r="U17" s="271">
        <v>7.4239999999999995</v>
      </c>
      <c r="V17" s="273">
        <v>7.4</v>
      </c>
      <c r="W17" s="234" t="s">
        <v>117</v>
      </c>
    </row>
    <row r="18" spans="1:23" ht="45" x14ac:dyDescent="0.2">
      <c r="A18" s="204"/>
      <c r="B18" s="84" t="s">
        <v>118</v>
      </c>
      <c r="C18" s="22" t="s">
        <v>119</v>
      </c>
      <c r="D18" s="154" t="s">
        <v>120</v>
      </c>
      <c r="E18" s="26" t="s">
        <v>116</v>
      </c>
      <c r="F18" s="394">
        <v>19.5</v>
      </c>
      <c r="G18" s="259">
        <v>18.326180033276557</v>
      </c>
      <c r="H18" s="260">
        <v>17.152360066553115</v>
      </c>
      <c r="I18" s="260">
        <v>15.978540099829672</v>
      </c>
      <c r="J18" s="260">
        <v>14.80472013310623</v>
      </c>
      <c r="K18" s="260">
        <v>13.630900166382787</v>
      </c>
      <c r="L18" s="261">
        <v>13.6</v>
      </c>
      <c r="M18" s="260">
        <v>12.457080199659345</v>
      </c>
      <c r="N18" s="260">
        <v>11.283260232935902</v>
      </c>
      <c r="O18" s="260">
        <v>10.109440266212459</v>
      </c>
      <c r="P18" s="260">
        <v>8.9356202994890168</v>
      </c>
      <c r="Q18" s="260">
        <v>7.7618003327655742</v>
      </c>
      <c r="R18" s="262">
        <v>7.8</v>
      </c>
      <c r="S18" s="260">
        <v>4.2403404325952465</v>
      </c>
      <c r="T18" s="260">
        <v>0</v>
      </c>
      <c r="U18" s="260">
        <v>0</v>
      </c>
      <c r="V18" s="274">
        <v>0</v>
      </c>
      <c r="W18" s="232" t="s">
        <v>121</v>
      </c>
    </row>
    <row r="19" spans="1:23" ht="45" x14ac:dyDescent="0.2">
      <c r="A19" s="204"/>
      <c r="B19" s="84" t="s">
        <v>122</v>
      </c>
      <c r="C19" s="22" t="s">
        <v>123</v>
      </c>
      <c r="D19" s="154" t="s">
        <v>124</v>
      </c>
      <c r="E19" s="26" t="s">
        <v>116</v>
      </c>
      <c r="F19" s="394">
        <v>19.5</v>
      </c>
      <c r="G19" s="259">
        <v>18.326180033276557</v>
      </c>
      <c r="H19" s="260">
        <v>17.152360066553115</v>
      </c>
      <c r="I19" s="260">
        <v>15.978540099829672</v>
      </c>
      <c r="J19" s="260">
        <v>14.80472013310623</v>
      </c>
      <c r="K19" s="260">
        <v>13.630900166382787</v>
      </c>
      <c r="L19" s="261">
        <v>13.6</v>
      </c>
      <c r="M19" s="260">
        <f t="shared" ref="M19:U19" si="0">M18</f>
        <v>12.457080199659345</v>
      </c>
      <c r="N19" s="260">
        <f t="shared" si="0"/>
        <v>11.283260232935902</v>
      </c>
      <c r="O19" s="260">
        <f t="shared" si="0"/>
        <v>10.109440266212459</v>
      </c>
      <c r="P19" s="260">
        <f t="shared" si="0"/>
        <v>8.9356202994890168</v>
      </c>
      <c r="Q19" s="260">
        <f t="shared" si="0"/>
        <v>7.7618003327655742</v>
      </c>
      <c r="R19" s="262">
        <v>7.8</v>
      </c>
      <c r="S19" s="260">
        <f t="shared" si="0"/>
        <v>4.2403404325952465</v>
      </c>
      <c r="T19" s="260">
        <f t="shared" si="0"/>
        <v>0</v>
      </c>
      <c r="U19" s="260">
        <f t="shared" si="0"/>
        <v>0</v>
      </c>
      <c r="V19" s="263">
        <v>0</v>
      </c>
      <c r="W19" s="232" t="s">
        <v>125</v>
      </c>
    </row>
    <row r="20" spans="1:23" ht="15" x14ac:dyDescent="0.2">
      <c r="A20" s="204"/>
      <c r="B20" s="84" t="s">
        <v>126</v>
      </c>
      <c r="C20" s="22" t="s">
        <v>127</v>
      </c>
      <c r="D20" s="154" t="s">
        <v>128</v>
      </c>
      <c r="E20" s="26" t="s">
        <v>129</v>
      </c>
      <c r="F20" s="328">
        <v>0</v>
      </c>
      <c r="G20" s="254">
        <v>0</v>
      </c>
      <c r="H20" s="255">
        <v>0</v>
      </c>
      <c r="I20" s="255">
        <v>0</v>
      </c>
      <c r="J20" s="255">
        <v>0</v>
      </c>
      <c r="K20" s="255">
        <v>0</v>
      </c>
      <c r="L20" s="256">
        <f t="shared" ref="L20:L74" si="1">SUM(G20:K20)</f>
        <v>0</v>
      </c>
      <c r="M20" s="255">
        <v>0</v>
      </c>
      <c r="N20" s="255">
        <v>0</v>
      </c>
      <c r="O20" s="255">
        <v>0</v>
      </c>
      <c r="P20" s="255">
        <v>0</v>
      </c>
      <c r="Q20" s="255">
        <v>0</v>
      </c>
      <c r="R20" s="257">
        <f t="shared" ref="R20:R74" si="2">SUM(M20:Q20)</f>
        <v>0</v>
      </c>
      <c r="S20" s="255">
        <v>0</v>
      </c>
      <c r="T20" s="255">
        <v>0</v>
      </c>
      <c r="U20" s="255">
        <v>0</v>
      </c>
      <c r="V20" s="258">
        <f t="shared" ref="V20:V73" si="3">SUM(L20,R20,S20,T20,U20)</f>
        <v>0</v>
      </c>
      <c r="W20" s="232" t="s">
        <v>130</v>
      </c>
    </row>
    <row r="21" spans="1:23" ht="15" x14ac:dyDescent="0.2">
      <c r="A21" s="204"/>
      <c r="B21" s="84" t="s">
        <v>131</v>
      </c>
      <c r="C21" s="22" t="s">
        <v>127</v>
      </c>
      <c r="D21" s="154" t="s">
        <v>132</v>
      </c>
      <c r="E21" s="26" t="s">
        <v>129</v>
      </c>
      <c r="F21" s="328">
        <v>0</v>
      </c>
      <c r="G21" s="254">
        <v>0</v>
      </c>
      <c r="H21" s="255">
        <v>0</v>
      </c>
      <c r="I21" s="255">
        <v>0</v>
      </c>
      <c r="J21" s="255">
        <v>0</v>
      </c>
      <c r="K21" s="255">
        <v>0</v>
      </c>
      <c r="L21" s="256">
        <f t="shared" si="1"/>
        <v>0</v>
      </c>
      <c r="M21" s="255">
        <v>0</v>
      </c>
      <c r="N21" s="255">
        <v>0</v>
      </c>
      <c r="O21" s="255">
        <v>0</v>
      </c>
      <c r="P21" s="255">
        <v>0</v>
      </c>
      <c r="Q21" s="255">
        <v>0</v>
      </c>
      <c r="R21" s="257">
        <f t="shared" si="2"/>
        <v>0</v>
      </c>
      <c r="S21" s="255">
        <v>0</v>
      </c>
      <c r="T21" s="255">
        <v>0</v>
      </c>
      <c r="U21" s="255">
        <v>0</v>
      </c>
      <c r="V21" s="258">
        <f t="shared" si="3"/>
        <v>0</v>
      </c>
      <c r="W21" s="232" t="s">
        <v>133</v>
      </c>
    </row>
    <row r="22" spans="1:23" ht="15" x14ac:dyDescent="0.2">
      <c r="A22" s="204"/>
      <c r="B22" s="84" t="s">
        <v>134</v>
      </c>
      <c r="C22" s="22" t="s">
        <v>127</v>
      </c>
      <c r="D22" s="154" t="s">
        <v>135</v>
      </c>
      <c r="E22" s="26" t="s">
        <v>129</v>
      </c>
      <c r="F22" s="395">
        <f t="shared" ref="F22:U22" si="4">F20+F21</f>
        <v>0</v>
      </c>
      <c r="G22" s="256">
        <f t="shared" si="4"/>
        <v>0</v>
      </c>
      <c r="H22" s="256">
        <f t="shared" si="4"/>
        <v>0</v>
      </c>
      <c r="I22" s="256">
        <f t="shared" si="4"/>
        <v>0</v>
      </c>
      <c r="J22" s="256">
        <f t="shared" si="4"/>
        <v>0</v>
      </c>
      <c r="K22" s="256">
        <f t="shared" si="4"/>
        <v>0</v>
      </c>
      <c r="L22" s="256">
        <f t="shared" si="4"/>
        <v>0</v>
      </c>
      <c r="M22" s="256">
        <f t="shared" si="4"/>
        <v>0</v>
      </c>
      <c r="N22" s="256">
        <f t="shared" si="4"/>
        <v>0</v>
      </c>
      <c r="O22" s="256">
        <f t="shared" si="4"/>
        <v>0</v>
      </c>
      <c r="P22" s="256">
        <f t="shared" si="4"/>
        <v>0</v>
      </c>
      <c r="Q22" s="256">
        <f t="shared" si="4"/>
        <v>0</v>
      </c>
      <c r="R22" s="256">
        <f t="shared" si="4"/>
        <v>0</v>
      </c>
      <c r="S22" s="256">
        <f t="shared" si="4"/>
        <v>0</v>
      </c>
      <c r="T22" s="256">
        <f t="shared" si="4"/>
        <v>0</v>
      </c>
      <c r="U22" s="256">
        <f t="shared" si="4"/>
        <v>0</v>
      </c>
      <c r="V22" s="258">
        <f>SUM(L22,R22,S22,T22,U22)</f>
        <v>0</v>
      </c>
      <c r="W22" s="232" t="s">
        <v>136</v>
      </c>
    </row>
    <row r="23" spans="1:23" ht="30" x14ac:dyDescent="0.2">
      <c r="A23" s="204"/>
      <c r="B23" s="84" t="s">
        <v>137</v>
      </c>
      <c r="C23" s="23" t="s">
        <v>138</v>
      </c>
      <c r="D23" s="156" t="s">
        <v>139</v>
      </c>
      <c r="E23" s="26" t="s">
        <v>140</v>
      </c>
      <c r="F23" s="396">
        <v>99.03</v>
      </c>
      <c r="G23" s="210">
        <v>99.03</v>
      </c>
      <c r="H23" s="211">
        <v>99.03</v>
      </c>
      <c r="I23" s="211">
        <v>99.03</v>
      </c>
      <c r="J23" s="211">
        <v>99.03</v>
      </c>
      <c r="K23" s="211">
        <v>99.03</v>
      </c>
      <c r="L23" s="213">
        <v>99.03</v>
      </c>
      <c r="M23" s="211">
        <v>97.42</v>
      </c>
      <c r="N23" s="211">
        <v>97.42</v>
      </c>
      <c r="O23" s="211">
        <v>97.42</v>
      </c>
      <c r="P23" s="211">
        <v>97.42</v>
      </c>
      <c r="Q23" s="211">
        <v>97.42</v>
      </c>
      <c r="R23" s="212">
        <v>97.42</v>
      </c>
      <c r="S23" s="211">
        <v>97.42</v>
      </c>
      <c r="T23" s="211">
        <v>96.77</v>
      </c>
      <c r="U23" s="211">
        <v>96.45</v>
      </c>
      <c r="V23" s="11">
        <v>96.45</v>
      </c>
      <c r="W23" s="232" t="s">
        <v>141</v>
      </c>
    </row>
    <row r="24" spans="1:23" ht="45" x14ac:dyDescent="0.2">
      <c r="A24" s="204"/>
      <c r="B24" s="84" t="s">
        <v>142</v>
      </c>
      <c r="C24" s="23" t="s">
        <v>143</v>
      </c>
      <c r="D24" s="156" t="s">
        <v>144</v>
      </c>
      <c r="E24" s="26" t="s">
        <v>140</v>
      </c>
      <c r="F24" s="396">
        <v>99.03</v>
      </c>
      <c r="G24" s="210">
        <v>100</v>
      </c>
      <c r="H24" s="211">
        <v>100</v>
      </c>
      <c r="I24" s="211">
        <v>100</v>
      </c>
      <c r="J24" s="211">
        <v>100</v>
      </c>
      <c r="K24" s="211">
        <v>100</v>
      </c>
      <c r="L24" s="213">
        <v>100</v>
      </c>
      <c r="M24" s="211">
        <v>98.39</v>
      </c>
      <c r="N24" s="211">
        <v>98.39</v>
      </c>
      <c r="O24" s="211">
        <v>98.39</v>
      </c>
      <c r="P24" s="211">
        <v>98.39</v>
      </c>
      <c r="Q24" s="211">
        <v>98.39</v>
      </c>
      <c r="R24" s="212">
        <v>98.39</v>
      </c>
      <c r="S24" s="211">
        <v>98.39</v>
      </c>
      <c r="T24" s="211">
        <v>97.74</v>
      </c>
      <c r="U24" s="211">
        <v>97.42</v>
      </c>
      <c r="V24" s="11">
        <v>97.42</v>
      </c>
      <c r="W24" s="232" t="s">
        <v>145</v>
      </c>
    </row>
    <row r="25" spans="1:23" ht="45" x14ac:dyDescent="0.2">
      <c r="A25" s="204"/>
      <c r="B25" s="84" t="s">
        <v>146</v>
      </c>
      <c r="C25" s="23" t="s">
        <v>147</v>
      </c>
      <c r="D25" s="50" t="s">
        <v>148</v>
      </c>
      <c r="E25" s="26" t="s">
        <v>140</v>
      </c>
      <c r="F25" s="396">
        <v>99.03</v>
      </c>
      <c r="G25" s="210">
        <v>100</v>
      </c>
      <c r="H25" s="211">
        <v>100</v>
      </c>
      <c r="I25" s="211">
        <v>100</v>
      </c>
      <c r="J25" s="211">
        <v>100</v>
      </c>
      <c r="K25" s="211">
        <v>100</v>
      </c>
      <c r="L25" s="213">
        <v>100</v>
      </c>
      <c r="M25" s="211">
        <v>100</v>
      </c>
      <c r="N25" s="211">
        <v>100</v>
      </c>
      <c r="O25" s="211">
        <v>100</v>
      </c>
      <c r="P25" s="211">
        <v>100</v>
      </c>
      <c r="Q25" s="211">
        <v>100</v>
      </c>
      <c r="R25" s="212">
        <v>100</v>
      </c>
      <c r="S25" s="211">
        <v>100</v>
      </c>
      <c r="T25" s="211">
        <v>100</v>
      </c>
      <c r="U25" s="211">
        <v>100</v>
      </c>
      <c r="V25" s="11">
        <v>100</v>
      </c>
      <c r="W25" s="232" t="s">
        <v>149</v>
      </c>
    </row>
    <row r="26" spans="1:23" ht="15" x14ac:dyDescent="0.2">
      <c r="A26" s="204"/>
      <c r="B26" s="84" t="s">
        <v>150</v>
      </c>
      <c r="C26" s="23" t="s">
        <v>151</v>
      </c>
      <c r="D26" s="50" t="s">
        <v>128</v>
      </c>
      <c r="E26" s="27" t="s">
        <v>129</v>
      </c>
      <c r="F26" s="328">
        <v>141.53711324899999</v>
      </c>
      <c r="G26" s="254">
        <v>184.58659800000001</v>
      </c>
      <c r="H26" s="255">
        <v>142.40459800000002</v>
      </c>
      <c r="I26" s="255">
        <v>54.267143000000004</v>
      </c>
      <c r="J26" s="255">
        <v>24.612280000000002</v>
      </c>
      <c r="K26" s="255">
        <v>13.063582</v>
      </c>
      <c r="L26" s="256">
        <f t="shared" si="1"/>
        <v>418.93420100000009</v>
      </c>
      <c r="M26" s="255">
        <v>50.709183000000003</v>
      </c>
      <c r="N26" s="255">
        <v>50.709183000000003</v>
      </c>
      <c r="O26" s="255">
        <v>50.709183000000003</v>
      </c>
      <c r="P26" s="255">
        <v>50.709183000000003</v>
      </c>
      <c r="Q26" s="255">
        <v>50.709183000000003</v>
      </c>
      <c r="R26" s="257">
        <f t="shared" si="2"/>
        <v>253.54591500000001</v>
      </c>
      <c r="S26" s="255">
        <v>11.887071000000001</v>
      </c>
      <c r="T26" s="255">
        <v>10.560172</v>
      </c>
      <c r="U26" s="255">
        <v>0</v>
      </c>
      <c r="V26" s="258">
        <f t="shared" si="3"/>
        <v>694.92735900000002</v>
      </c>
      <c r="W26" s="232" t="s">
        <v>152</v>
      </c>
    </row>
    <row r="27" spans="1:23" ht="15" x14ac:dyDescent="0.2">
      <c r="A27" s="204"/>
      <c r="B27" s="84" t="s">
        <v>153</v>
      </c>
      <c r="C27" s="23" t="s">
        <v>151</v>
      </c>
      <c r="D27" s="50" t="s">
        <v>132</v>
      </c>
      <c r="E27" s="27" t="s">
        <v>129</v>
      </c>
      <c r="F27" s="328">
        <v>0</v>
      </c>
      <c r="G27" s="254">
        <v>0</v>
      </c>
      <c r="H27" s="255">
        <v>0</v>
      </c>
      <c r="I27" s="255">
        <v>6.7610410000000005</v>
      </c>
      <c r="J27" s="255">
        <v>12.760972000000001</v>
      </c>
      <c r="K27" s="255">
        <v>12.760972000000001</v>
      </c>
      <c r="L27" s="256">
        <f t="shared" si="1"/>
        <v>32.282985000000004</v>
      </c>
      <c r="M27" s="255">
        <v>0</v>
      </c>
      <c r="N27" s="255">
        <v>2.932566</v>
      </c>
      <c r="O27" s="255">
        <v>2.932566</v>
      </c>
      <c r="P27" s="255">
        <v>2.932566</v>
      </c>
      <c r="Q27" s="255">
        <v>2.932566</v>
      </c>
      <c r="R27" s="257">
        <f t="shared" si="2"/>
        <v>11.730264</v>
      </c>
      <c r="S27" s="255">
        <v>0</v>
      </c>
      <c r="T27" s="255">
        <v>0</v>
      </c>
      <c r="U27" s="255">
        <v>0</v>
      </c>
      <c r="V27" s="258">
        <f t="shared" si="3"/>
        <v>44.013249000000002</v>
      </c>
      <c r="W27" s="232" t="s">
        <v>154</v>
      </c>
    </row>
    <row r="28" spans="1:23" ht="15" x14ac:dyDescent="0.2">
      <c r="A28" s="204"/>
      <c r="B28" s="84" t="s">
        <v>155</v>
      </c>
      <c r="C28" s="23" t="s">
        <v>151</v>
      </c>
      <c r="D28" s="50" t="s">
        <v>135</v>
      </c>
      <c r="E28" s="27" t="s">
        <v>129</v>
      </c>
      <c r="F28" s="395">
        <f t="shared" ref="F28:U28" si="5">F26+F27</f>
        <v>141.53711324899999</v>
      </c>
      <c r="G28" s="256">
        <f t="shared" si="5"/>
        <v>184.58659800000001</v>
      </c>
      <c r="H28" s="256">
        <f t="shared" si="5"/>
        <v>142.40459800000002</v>
      </c>
      <c r="I28" s="256">
        <f t="shared" si="5"/>
        <v>61.028184000000003</v>
      </c>
      <c r="J28" s="256">
        <f t="shared" si="5"/>
        <v>37.373252000000001</v>
      </c>
      <c r="K28" s="256">
        <f t="shared" si="5"/>
        <v>25.824553999999999</v>
      </c>
      <c r="L28" s="256">
        <f t="shared" si="5"/>
        <v>451.21718600000008</v>
      </c>
      <c r="M28" s="256">
        <f t="shared" si="5"/>
        <v>50.709183000000003</v>
      </c>
      <c r="N28" s="256">
        <f t="shared" si="5"/>
        <v>53.641749000000004</v>
      </c>
      <c r="O28" s="256">
        <f t="shared" si="5"/>
        <v>53.641749000000004</v>
      </c>
      <c r="P28" s="256">
        <f t="shared" si="5"/>
        <v>53.641749000000004</v>
      </c>
      <c r="Q28" s="256">
        <f t="shared" si="5"/>
        <v>53.641749000000004</v>
      </c>
      <c r="R28" s="256">
        <f t="shared" si="5"/>
        <v>265.27617900000001</v>
      </c>
      <c r="S28" s="256">
        <f t="shared" si="5"/>
        <v>11.887071000000001</v>
      </c>
      <c r="T28" s="256">
        <f t="shared" si="5"/>
        <v>10.560172</v>
      </c>
      <c r="U28" s="256">
        <f t="shared" si="5"/>
        <v>0</v>
      </c>
      <c r="V28" s="258">
        <f>SUM(L28,R28,S28,T28,U28)</f>
        <v>738.940608</v>
      </c>
      <c r="W28" s="232" t="s">
        <v>156</v>
      </c>
    </row>
    <row r="29" spans="1:23" ht="30" x14ac:dyDescent="0.2">
      <c r="A29" s="204"/>
      <c r="B29" s="84" t="s">
        <v>157</v>
      </c>
      <c r="C29" s="22" t="s">
        <v>158</v>
      </c>
      <c r="D29" s="154" t="s">
        <v>159</v>
      </c>
      <c r="E29" s="26" t="s">
        <v>140</v>
      </c>
      <c r="F29" s="394">
        <v>5.65</v>
      </c>
      <c r="G29" s="259">
        <v>3.9</v>
      </c>
      <c r="H29" s="260">
        <v>4</v>
      </c>
      <c r="I29" s="260">
        <v>4.0999999999999996</v>
      </c>
      <c r="J29" s="260">
        <v>4.0999999999999996</v>
      </c>
      <c r="K29" s="260">
        <v>4.2</v>
      </c>
      <c r="L29" s="275">
        <v>4.2</v>
      </c>
      <c r="M29" s="211">
        <v>4.3</v>
      </c>
      <c r="N29" s="211">
        <v>4.3</v>
      </c>
      <c r="O29" s="211">
        <v>4.4000000000000004</v>
      </c>
      <c r="P29" s="211">
        <v>4.4000000000000004</v>
      </c>
      <c r="Q29" s="211">
        <v>4.5</v>
      </c>
      <c r="R29" s="212">
        <f>Q29</f>
        <v>4.5</v>
      </c>
      <c r="S29" s="211">
        <v>4.7</v>
      </c>
      <c r="T29" s="211">
        <v>4.9000000000000004</v>
      </c>
      <c r="U29" s="211">
        <v>5.0999999999999996</v>
      </c>
      <c r="V29" s="11">
        <f>U29</f>
        <v>5.0999999999999996</v>
      </c>
      <c r="W29" s="232" t="s">
        <v>160</v>
      </c>
    </row>
    <row r="30" spans="1:23" ht="45" x14ac:dyDescent="0.2">
      <c r="A30" s="204"/>
      <c r="B30" s="84" t="s">
        <v>161</v>
      </c>
      <c r="C30" s="22" t="s">
        <v>162</v>
      </c>
      <c r="D30" s="154" t="s">
        <v>163</v>
      </c>
      <c r="E30" s="26" t="s">
        <v>140</v>
      </c>
      <c r="F30" s="394">
        <v>5.65</v>
      </c>
      <c r="G30" s="210">
        <v>3.9</v>
      </c>
      <c r="H30" s="260">
        <v>4</v>
      </c>
      <c r="I30" s="211">
        <v>4.0999999999999996</v>
      </c>
      <c r="J30" s="211">
        <v>4.0999999999999996</v>
      </c>
      <c r="K30" s="211">
        <v>4.2</v>
      </c>
      <c r="L30" s="213">
        <v>4.2</v>
      </c>
      <c r="M30" s="211">
        <v>4.3</v>
      </c>
      <c r="N30" s="211">
        <v>4.3</v>
      </c>
      <c r="O30" s="211">
        <v>4.4000000000000004</v>
      </c>
      <c r="P30" s="211">
        <v>4.4000000000000004</v>
      </c>
      <c r="Q30" s="211">
        <v>4.5</v>
      </c>
      <c r="R30" s="212">
        <v>4.5</v>
      </c>
      <c r="S30" s="211">
        <v>4.7</v>
      </c>
      <c r="T30" s="211">
        <v>4.9000000000000004</v>
      </c>
      <c r="U30" s="211">
        <v>5.0999999999999996</v>
      </c>
      <c r="V30" s="11">
        <v>5.0999999999999996</v>
      </c>
      <c r="W30" s="232" t="s">
        <v>164</v>
      </c>
    </row>
    <row r="31" spans="1:23" ht="45" x14ac:dyDescent="0.2">
      <c r="A31" s="204"/>
      <c r="B31" s="84" t="s">
        <v>165</v>
      </c>
      <c r="C31" s="22" t="s">
        <v>166</v>
      </c>
      <c r="D31" s="154" t="s">
        <v>167</v>
      </c>
      <c r="E31" s="26" t="s">
        <v>140</v>
      </c>
      <c r="F31" s="394">
        <v>5.65</v>
      </c>
      <c r="G31" s="288">
        <v>3.8877982539688749</v>
      </c>
      <c r="H31" s="289">
        <v>3.9721918753550569</v>
      </c>
      <c r="I31" s="289">
        <v>4.0565854967412394</v>
      </c>
      <c r="J31" s="289">
        <v>4.1409791181274223</v>
      </c>
      <c r="K31" s="289">
        <v>4.2253727395136043</v>
      </c>
      <c r="L31" s="275">
        <v>4.2253727395136043</v>
      </c>
      <c r="M31" s="289">
        <v>4.2907924230843593</v>
      </c>
      <c r="N31" s="289">
        <v>4.3308831355220354</v>
      </c>
      <c r="O31" s="289">
        <v>4.3709738479597107</v>
      </c>
      <c r="P31" s="289">
        <v>4.4110645603973841</v>
      </c>
      <c r="Q31" s="289">
        <v>4.4000000000000004</v>
      </c>
      <c r="R31" s="290">
        <v>4.4000000000000004</v>
      </c>
      <c r="S31" s="289">
        <v>4.5848397880273728</v>
      </c>
      <c r="T31" s="289">
        <v>4.7560951492415322</v>
      </c>
      <c r="U31" s="289">
        <v>4.9117945962097442</v>
      </c>
      <c r="V31" s="291">
        <v>4.4000000000000004</v>
      </c>
      <c r="W31" s="232" t="s">
        <v>168</v>
      </c>
    </row>
    <row r="32" spans="1:23" ht="15" x14ac:dyDescent="0.2">
      <c r="A32" s="204"/>
      <c r="B32" s="84" t="s">
        <v>169</v>
      </c>
      <c r="C32" s="22" t="s">
        <v>170</v>
      </c>
      <c r="D32" s="154" t="s">
        <v>128</v>
      </c>
      <c r="E32" s="26" t="s">
        <v>129</v>
      </c>
      <c r="F32" s="328">
        <v>0</v>
      </c>
      <c r="G32" s="254">
        <v>0</v>
      </c>
      <c r="H32" s="255">
        <v>0</v>
      </c>
      <c r="I32" s="255">
        <v>0</v>
      </c>
      <c r="J32" s="255">
        <v>0</v>
      </c>
      <c r="K32" s="337">
        <v>0</v>
      </c>
      <c r="L32" s="256">
        <f t="shared" si="1"/>
        <v>0</v>
      </c>
      <c r="M32" s="255">
        <v>0</v>
      </c>
      <c r="N32" s="255">
        <v>0</v>
      </c>
      <c r="O32" s="255">
        <v>0</v>
      </c>
      <c r="P32" s="255">
        <v>0</v>
      </c>
      <c r="Q32" s="255">
        <v>0</v>
      </c>
      <c r="R32" s="257">
        <f t="shared" si="2"/>
        <v>0</v>
      </c>
      <c r="S32" s="255">
        <v>0</v>
      </c>
      <c r="T32" s="255">
        <v>0</v>
      </c>
      <c r="U32" s="255">
        <v>0</v>
      </c>
      <c r="V32" s="258">
        <f t="shared" si="3"/>
        <v>0</v>
      </c>
      <c r="W32" s="232" t="s">
        <v>171</v>
      </c>
    </row>
    <row r="33" spans="1:23" ht="15" x14ac:dyDescent="0.2">
      <c r="A33" s="204"/>
      <c r="B33" s="84" t="s">
        <v>172</v>
      </c>
      <c r="C33" s="22" t="s">
        <v>170</v>
      </c>
      <c r="D33" s="154" t="s">
        <v>132</v>
      </c>
      <c r="E33" s="26" t="s">
        <v>129</v>
      </c>
      <c r="F33" s="328">
        <v>0</v>
      </c>
      <c r="G33" s="254">
        <v>0</v>
      </c>
      <c r="H33" s="255">
        <v>0</v>
      </c>
      <c r="I33" s="255">
        <v>0</v>
      </c>
      <c r="J33" s="255">
        <v>0</v>
      </c>
      <c r="K33" s="337">
        <v>0</v>
      </c>
      <c r="L33" s="256">
        <f t="shared" si="1"/>
        <v>0</v>
      </c>
      <c r="M33" s="255">
        <v>0</v>
      </c>
      <c r="N33" s="255">
        <v>0</v>
      </c>
      <c r="O33" s="255">
        <v>0</v>
      </c>
      <c r="P33" s="255">
        <v>0</v>
      </c>
      <c r="Q33" s="255">
        <v>0</v>
      </c>
      <c r="R33" s="257">
        <f t="shared" si="2"/>
        <v>0</v>
      </c>
      <c r="S33" s="255">
        <v>0</v>
      </c>
      <c r="T33" s="255">
        <v>0</v>
      </c>
      <c r="U33" s="255">
        <v>0</v>
      </c>
      <c r="V33" s="258">
        <f t="shared" si="3"/>
        <v>0</v>
      </c>
      <c r="W33" s="232" t="s">
        <v>173</v>
      </c>
    </row>
    <row r="34" spans="1:23" ht="15" x14ac:dyDescent="0.2">
      <c r="A34" s="204"/>
      <c r="B34" s="84" t="s">
        <v>174</v>
      </c>
      <c r="C34" s="22" t="s">
        <v>170</v>
      </c>
      <c r="D34" s="154" t="s">
        <v>135</v>
      </c>
      <c r="E34" s="26" t="s">
        <v>129</v>
      </c>
      <c r="F34" s="395">
        <f t="shared" ref="F34:U34" si="6">F32+F33</f>
        <v>0</v>
      </c>
      <c r="G34" s="256">
        <f t="shared" si="6"/>
        <v>0</v>
      </c>
      <c r="H34" s="256">
        <f t="shared" si="6"/>
        <v>0</v>
      </c>
      <c r="I34" s="256">
        <f t="shared" si="6"/>
        <v>0</v>
      </c>
      <c r="J34" s="256">
        <f t="shared" si="6"/>
        <v>0</v>
      </c>
      <c r="K34" s="256">
        <f t="shared" si="6"/>
        <v>0</v>
      </c>
      <c r="L34" s="256">
        <f t="shared" si="6"/>
        <v>0</v>
      </c>
      <c r="M34" s="256">
        <f t="shared" si="6"/>
        <v>0</v>
      </c>
      <c r="N34" s="256">
        <f t="shared" si="6"/>
        <v>0</v>
      </c>
      <c r="O34" s="256">
        <f t="shared" si="6"/>
        <v>0</v>
      </c>
      <c r="P34" s="256">
        <f t="shared" si="6"/>
        <v>0</v>
      </c>
      <c r="Q34" s="256">
        <f t="shared" si="6"/>
        <v>0</v>
      </c>
      <c r="R34" s="256">
        <f t="shared" si="6"/>
        <v>0</v>
      </c>
      <c r="S34" s="256">
        <f t="shared" si="6"/>
        <v>0</v>
      </c>
      <c r="T34" s="256">
        <f t="shared" si="6"/>
        <v>0</v>
      </c>
      <c r="U34" s="256">
        <f t="shared" si="6"/>
        <v>0</v>
      </c>
      <c r="V34" s="258">
        <f t="shared" si="3"/>
        <v>0</v>
      </c>
      <c r="W34" s="232" t="s">
        <v>175</v>
      </c>
    </row>
    <row r="35" spans="1:23" ht="30" x14ac:dyDescent="0.2">
      <c r="A35" s="204"/>
      <c r="B35" s="84" t="s">
        <v>176</v>
      </c>
      <c r="C35" s="23" t="s">
        <v>177</v>
      </c>
      <c r="D35" s="50" t="s">
        <v>178</v>
      </c>
      <c r="E35" s="27" t="s">
        <v>179</v>
      </c>
      <c r="F35" s="396">
        <v>1245</v>
      </c>
      <c r="G35" s="210">
        <v>1512</v>
      </c>
      <c r="H35" s="211">
        <v>1524</v>
      </c>
      <c r="I35" s="211">
        <v>1528</v>
      </c>
      <c r="J35" s="211">
        <v>1528</v>
      </c>
      <c r="K35" s="211">
        <v>1531</v>
      </c>
      <c r="L35" s="213">
        <v>1531</v>
      </c>
      <c r="M35" s="211">
        <v>1529</v>
      </c>
      <c r="N35" s="211">
        <v>1542</v>
      </c>
      <c r="O35" s="211">
        <v>1542</v>
      </c>
      <c r="P35" s="211">
        <v>1546</v>
      </c>
      <c r="Q35" s="211">
        <v>1548</v>
      </c>
      <c r="R35" s="212">
        <v>1548</v>
      </c>
      <c r="S35" s="211">
        <v>1557</v>
      </c>
      <c r="T35" s="211">
        <v>1567</v>
      </c>
      <c r="U35" s="211">
        <v>1571</v>
      </c>
      <c r="V35" s="11">
        <v>1571</v>
      </c>
      <c r="W35" s="232" t="s">
        <v>180</v>
      </c>
    </row>
    <row r="36" spans="1:23" ht="45" x14ac:dyDescent="0.2">
      <c r="A36" s="204"/>
      <c r="B36" s="84" t="s">
        <v>181</v>
      </c>
      <c r="C36" s="23" t="s">
        <v>182</v>
      </c>
      <c r="D36" s="50" t="s">
        <v>183</v>
      </c>
      <c r="E36" s="27" t="s">
        <v>179</v>
      </c>
      <c r="F36" s="396">
        <v>1245</v>
      </c>
      <c r="G36" s="210">
        <v>1512</v>
      </c>
      <c r="H36" s="211">
        <v>1524</v>
      </c>
      <c r="I36" s="211">
        <v>1528</v>
      </c>
      <c r="J36" s="211">
        <v>1528</v>
      </c>
      <c r="K36" s="211">
        <v>1531</v>
      </c>
      <c r="L36" s="213">
        <v>1531</v>
      </c>
      <c r="M36" s="211">
        <v>1529</v>
      </c>
      <c r="N36" s="211">
        <v>1542</v>
      </c>
      <c r="O36" s="211">
        <v>1542</v>
      </c>
      <c r="P36" s="211">
        <v>1546</v>
      </c>
      <c r="Q36" s="211">
        <v>1548</v>
      </c>
      <c r="R36" s="212">
        <v>1548</v>
      </c>
      <c r="S36" s="211">
        <v>1557</v>
      </c>
      <c r="T36" s="211">
        <v>1567</v>
      </c>
      <c r="U36" s="211">
        <v>1571</v>
      </c>
      <c r="V36" s="11">
        <v>1571</v>
      </c>
      <c r="W36" s="232" t="s">
        <v>184</v>
      </c>
    </row>
    <row r="37" spans="1:23" ht="45" x14ac:dyDescent="0.2">
      <c r="A37" s="204"/>
      <c r="B37" s="84" t="s">
        <v>185</v>
      </c>
      <c r="C37" s="23" t="s">
        <v>186</v>
      </c>
      <c r="D37" s="50" t="s">
        <v>187</v>
      </c>
      <c r="E37" s="27" t="s">
        <v>179</v>
      </c>
      <c r="F37" s="396">
        <v>1245</v>
      </c>
      <c r="G37" s="210">
        <v>1512</v>
      </c>
      <c r="H37" s="211">
        <v>1524</v>
      </c>
      <c r="I37" s="211">
        <v>1528</v>
      </c>
      <c r="J37" s="211">
        <v>1528</v>
      </c>
      <c r="K37" s="211">
        <v>1531</v>
      </c>
      <c r="L37" s="213">
        <v>1531</v>
      </c>
      <c r="M37" s="211">
        <v>1348</v>
      </c>
      <c r="N37" s="211">
        <v>1360</v>
      </c>
      <c r="O37" s="211">
        <v>1360</v>
      </c>
      <c r="P37" s="211">
        <v>1362</v>
      </c>
      <c r="Q37" s="211">
        <v>1364</v>
      </c>
      <c r="R37" s="212">
        <v>1364</v>
      </c>
      <c r="S37" s="211">
        <v>1158</v>
      </c>
      <c r="T37" s="211">
        <v>766</v>
      </c>
      <c r="U37" s="211">
        <v>365</v>
      </c>
      <c r="V37" s="11">
        <v>0</v>
      </c>
      <c r="W37" s="232" t="s">
        <v>188</v>
      </c>
    </row>
    <row r="38" spans="1:23" ht="15" x14ac:dyDescent="0.2">
      <c r="A38" s="204"/>
      <c r="B38" s="84" t="s">
        <v>189</v>
      </c>
      <c r="C38" s="23" t="s">
        <v>190</v>
      </c>
      <c r="D38" s="50" t="s">
        <v>128</v>
      </c>
      <c r="E38" s="27" t="s">
        <v>129</v>
      </c>
      <c r="F38" s="328">
        <v>0</v>
      </c>
      <c r="G38" s="254">
        <v>43.791099288512022</v>
      </c>
      <c r="H38" s="255">
        <v>111.24970488719734</v>
      </c>
      <c r="I38" s="255">
        <v>113.4176142527816</v>
      </c>
      <c r="J38" s="255">
        <v>98.84506513966393</v>
      </c>
      <c r="K38" s="255">
        <v>50.489010277067969</v>
      </c>
      <c r="L38" s="256">
        <f t="shared" si="1"/>
        <v>417.79249384522285</v>
      </c>
      <c r="M38" s="255">
        <v>498.62589540266345</v>
      </c>
      <c r="N38" s="255">
        <v>559.20440893103</v>
      </c>
      <c r="O38" s="255">
        <v>559.94330015267099</v>
      </c>
      <c r="P38" s="255">
        <v>689.57394981229629</v>
      </c>
      <c r="Q38" s="255">
        <v>897.20277250452705</v>
      </c>
      <c r="R38" s="257">
        <f t="shared" si="2"/>
        <v>3204.550326803188</v>
      </c>
      <c r="S38" s="255">
        <v>4126.8194896525574</v>
      </c>
      <c r="T38" s="255">
        <v>3856.7935974618676</v>
      </c>
      <c r="U38" s="255">
        <v>2831.8921877383746</v>
      </c>
      <c r="V38" s="258">
        <f t="shared" si="3"/>
        <v>14437.848095501211</v>
      </c>
      <c r="W38" s="232" t="s">
        <v>191</v>
      </c>
    </row>
    <row r="39" spans="1:23" ht="15" x14ac:dyDescent="0.2">
      <c r="A39" s="204"/>
      <c r="B39" s="84" t="s">
        <v>192</v>
      </c>
      <c r="C39" s="23" t="s">
        <v>190</v>
      </c>
      <c r="D39" s="50" t="s">
        <v>132</v>
      </c>
      <c r="E39" s="27" t="s">
        <v>129</v>
      </c>
      <c r="F39" s="328">
        <v>0</v>
      </c>
      <c r="G39" s="254">
        <v>0</v>
      </c>
      <c r="H39" s="255">
        <v>0</v>
      </c>
      <c r="I39" s="255">
        <v>0</v>
      </c>
      <c r="J39" s="255">
        <v>0</v>
      </c>
      <c r="K39" s="255">
        <v>0</v>
      </c>
      <c r="L39" s="256">
        <f t="shared" si="1"/>
        <v>0</v>
      </c>
      <c r="M39" s="255">
        <v>0</v>
      </c>
      <c r="N39" s="255">
        <v>0</v>
      </c>
      <c r="O39" s="255">
        <v>0</v>
      </c>
      <c r="P39" s="255">
        <v>0</v>
      </c>
      <c r="Q39" s="255">
        <v>0</v>
      </c>
      <c r="R39" s="257">
        <f t="shared" si="2"/>
        <v>0</v>
      </c>
      <c r="S39" s="255">
        <v>0</v>
      </c>
      <c r="T39" s="255">
        <v>0</v>
      </c>
      <c r="U39" s="255">
        <v>0</v>
      </c>
      <c r="V39" s="258">
        <f t="shared" si="3"/>
        <v>0</v>
      </c>
      <c r="W39" s="232" t="s">
        <v>193</v>
      </c>
    </row>
    <row r="40" spans="1:23" ht="15" x14ac:dyDescent="0.2">
      <c r="A40" s="204"/>
      <c r="B40" s="84" t="s">
        <v>194</v>
      </c>
      <c r="C40" s="23" t="s">
        <v>190</v>
      </c>
      <c r="D40" s="50" t="s">
        <v>135</v>
      </c>
      <c r="E40" s="27" t="s">
        <v>129</v>
      </c>
      <c r="F40" s="395">
        <f t="shared" ref="F40:U40" si="7">F38+F39</f>
        <v>0</v>
      </c>
      <c r="G40" s="256">
        <f t="shared" si="7"/>
        <v>43.791099288512022</v>
      </c>
      <c r="H40" s="256">
        <f t="shared" si="7"/>
        <v>111.24970488719734</v>
      </c>
      <c r="I40" s="256">
        <f t="shared" si="7"/>
        <v>113.4176142527816</v>
      </c>
      <c r="J40" s="256">
        <f t="shared" si="7"/>
        <v>98.84506513966393</v>
      </c>
      <c r="K40" s="256">
        <f t="shared" si="7"/>
        <v>50.489010277067969</v>
      </c>
      <c r="L40" s="256">
        <f t="shared" si="7"/>
        <v>417.79249384522285</v>
      </c>
      <c r="M40" s="256">
        <f t="shared" si="7"/>
        <v>498.62589540266345</v>
      </c>
      <c r="N40" s="256">
        <f t="shared" si="7"/>
        <v>559.20440893103</v>
      </c>
      <c r="O40" s="256">
        <f t="shared" si="7"/>
        <v>559.94330015267099</v>
      </c>
      <c r="P40" s="256">
        <f t="shared" si="7"/>
        <v>689.57394981229629</v>
      </c>
      <c r="Q40" s="256">
        <f t="shared" si="7"/>
        <v>897.20277250452705</v>
      </c>
      <c r="R40" s="256">
        <f t="shared" si="7"/>
        <v>3204.550326803188</v>
      </c>
      <c r="S40" s="256">
        <f t="shared" si="7"/>
        <v>4126.8194896525574</v>
      </c>
      <c r="T40" s="256">
        <f t="shared" si="7"/>
        <v>3856.7935974618676</v>
      </c>
      <c r="U40" s="256">
        <f t="shared" si="7"/>
        <v>2831.8921877383746</v>
      </c>
      <c r="V40" s="258">
        <f t="shared" si="3"/>
        <v>14437.848095501211</v>
      </c>
      <c r="W40" s="232" t="s">
        <v>195</v>
      </c>
    </row>
    <row r="41" spans="1:23" ht="30" x14ac:dyDescent="0.2">
      <c r="A41" s="204"/>
      <c r="B41" s="84" t="s">
        <v>196</v>
      </c>
      <c r="C41" s="22" t="s">
        <v>197</v>
      </c>
      <c r="D41" s="154" t="s">
        <v>198</v>
      </c>
      <c r="E41" s="26" t="s">
        <v>179</v>
      </c>
      <c r="F41" s="396">
        <v>1</v>
      </c>
      <c r="G41" s="210">
        <v>1</v>
      </c>
      <c r="H41" s="211">
        <v>1</v>
      </c>
      <c r="I41" s="211">
        <v>1</v>
      </c>
      <c r="J41" s="211">
        <v>1</v>
      </c>
      <c r="K41" s="211">
        <v>1</v>
      </c>
      <c r="L41" s="213">
        <v>1</v>
      </c>
      <c r="M41" s="211" t="s">
        <v>199</v>
      </c>
      <c r="N41" s="211" t="s">
        <v>199</v>
      </c>
      <c r="O41" s="211" t="s">
        <v>199</v>
      </c>
      <c r="P41" s="211" t="s">
        <v>199</v>
      </c>
      <c r="Q41" s="211" t="s">
        <v>199</v>
      </c>
      <c r="R41" s="212" t="s">
        <v>199</v>
      </c>
      <c r="S41" s="211" t="s">
        <v>199</v>
      </c>
      <c r="T41" s="211" t="s">
        <v>199</v>
      </c>
      <c r="U41" s="211" t="s">
        <v>199</v>
      </c>
      <c r="V41" s="11" t="s">
        <v>199</v>
      </c>
      <c r="W41" s="232" t="s">
        <v>200</v>
      </c>
    </row>
    <row r="42" spans="1:23" ht="45" x14ac:dyDescent="0.2">
      <c r="A42" s="204"/>
      <c r="B42" s="84" t="s">
        <v>201</v>
      </c>
      <c r="C42" s="22" t="s">
        <v>202</v>
      </c>
      <c r="D42" s="154" t="s">
        <v>203</v>
      </c>
      <c r="E42" s="26" t="s">
        <v>179</v>
      </c>
      <c r="F42" s="396">
        <v>1</v>
      </c>
      <c r="G42" s="210">
        <v>1</v>
      </c>
      <c r="H42" s="211">
        <v>1</v>
      </c>
      <c r="I42" s="211">
        <v>1</v>
      </c>
      <c r="J42" s="211">
        <v>1</v>
      </c>
      <c r="K42" s="211">
        <v>1</v>
      </c>
      <c r="L42" s="213">
        <v>1</v>
      </c>
      <c r="M42" s="211" t="s">
        <v>199</v>
      </c>
      <c r="N42" s="211" t="s">
        <v>199</v>
      </c>
      <c r="O42" s="211" t="s">
        <v>199</v>
      </c>
      <c r="P42" s="211" t="s">
        <v>199</v>
      </c>
      <c r="Q42" s="211" t="s">
        <v>199</v>
      </c>
      <c r="R42" s="212" t="s">
        <v>199</v>
      </c>
      <c r="S42" s="211" t="s">
        <v>199</v>
      </c>
      <c r="T42" s="211" t="s">
        <v>199</v>
      </c>
      <c r="U42" s="211" t="s">
        <v>199</v>
      </c>
      <c r="V42" s="11" t="s">
        <v>199</v>
      </c>
      <c r="W42" s="232" t="s">
        <v>204</v>
      </c>
    </row>
    <row r="43" spans="1:23" ht="45" x14ac:dyDescent="0.2">
      <c r="A43" s="204"/>
      <c r="B43" s="84" t="s">
        <v>205</v>
      </c>
      <c r="C43" s="22" t="s">
        <v>206</v>
      </c>
      <c r="D43" s="154" t="s">
        <v>207</v>
      </c>
      <c r="E43" s="26" t="s">
        <v>179</v>
      </c>
      <c r="F43" s="396">
        <v>1</v>
      </c>
      <c r="G43" s="210">
        <v>1</v>
      </c>
      <c r="H43" s="211">
        <v>1</v>
      </c>
      <c r="I43" s="211">
        <v>1</v>
      </c>
      <c r="J43" s="211">
        <v>1</v>
      </c>
      <c r="K43" s="211">
        <v>1</v>
      </c>
      <c r="L43" s="213">
        <v>1</v>
      </c>
      <c r="M43" s="211" t="s">
        <v>199</v>
      </c>
      <c r="N43" s="211" t="s">
        <v>199</v>
      </c>
      <c r="O43" s="211" t="s">
        <v>199</v>
      </c>
      <c r="P43" s="211" t="s">
        <v>199</v>
      </c>
      <c r="Q43" s="211" t="s">
        <v>199</v>
      </c>
      <c r="R43" s="212" t="s">
        <v>199</v>
      </c>
      <c r="S43" s="211" t="s">
        <v>199</v>
      </c>
      <c r="T43" s="211" t="s">
        <v>199</v>
      </c>
      <c r="U43" s="211" t="s">
        <v>199</v>
      </c>
      <c r="V43" s="11" t="s">
        <v>199</v>
      </c>
      <c r="W43" s="232" t="s">
        <v>208</v>
      </c>
    </row>
    <row r="44" spans="1:23" ht="15" x14ac:dyDescent="0.2">
      <c r="A44" s="204"/>
      <c r="B44" s="84" t="s">
        <v>209</v>
      </c>
      <c r="C44" s="22" t="s">
        <v>210</v>
      </c>
      <c r="D44" s="154" t="s">
        <v>128</v>
      </c>
      <c r="E44" s="26" t="s">
        <v>129</v>
      </c>
      <c r="F44" s="328">
        <v>0</v>
      </c>
      <c r="G44" s="254">
        <v>0</v>
      </c>
      <c r="H44" s="255">
        <v>0.33963933397603352</v>
      </c>
      <c r="I44" s="255">
        <v>0.33963933397603352</v>
      </c>
      <c r="J44" s="255">
        <v>0.33963933397603352</v>
      </c>
      <c r="K44" s="255">
        <v>6.0151764241984811E-2</v>
      </c>
      <c r="L44" s="256">
        <f t="shared" si="1"/>
        <v>1.0790697661700854</v>
      </c>
      <c r="M44" s="211" t="s">
        <v>199</v>
      </c>
      <c r="N44" s="211" t="s">
        <v>199</v>
      </c>
      <c r="O44" s="211" t="s">
        <v>199</v>
      </c>
      <c r="P44" s="211" t="s">
        <v>199</v>
      </c>
      <c r="Q44" s="211" t="s">
        <v>199</v>
      </c>
      <c r="R44" s="212" t="s">
        <v>199</v>
      </c>
      <c r="S44" s="211" t="s">
        <v>199</v>
      </c>
      <c r="T44" s="211" t="s">
        <v>199</v>
      </c>
      <c r="U44" s="211" t="s">
        <v>199</v>
      </c>
      <c r="V44" s="258" t="s">
        <v>199</v>
      </c>
      <c r="W44" s="232" t="s">
        <v>211</v>
      </c>
    </row>
    <row r="45" spans="1:23" ht="15" x14ac:dyDescent="0.2">
      <c r="A45" s="204"/>
      <c r="B45" s="84" t="s">
        <v>212</v>
      </c>
      <c r="C45" s="22" t="s">
        <v>210</v>
      </c>
      <c r="D45" s="154" t="s">
        <v>132</v>
      </c>
      <c r="E45" s="26" t="s">
        <v>129</v>
      </c>
      <c r="F45" s="328">
        <v>0</v>
      </c>
      <c r="G45" s="254">
        <v>0</v>
      </c>
      <c r="H45" s="255">
        <v>0</v>
      </c>
      <c r="I45" s="255">
        <v>0</v>
      </c>
      <c r="J45" s="255">
        <v>0</v>
      </c>
      <c r="K45" s="255">
        <v>0</v>
      </c>
      <c r="L45" s="256">
        <f t="shared" si="1"/>
        <v>0</v>
      </c>
      <c r="M45" s="211" t="s">
        <v>199</v>
      </c>
      <c r="N45" s="211" t="s">
        <v>199</v>
      </c>
      <c r="O45" s="211" t="s">
        <v>199</v>
      </c>
      <c r="P45" s="211" t="s">
        <v>199</v>
      </c>
      <c r="Q45" s="211" t="s">
        <v>199</v>
      </c>
      <c r="R45" s="212" t="s">
        <v>199</v>
      </c>
      <c r="S45" s="211" t="s">
        <v>199</v>
      </c>
      <c r="T45" s="211" t="s">
        <v>199</v>
      </c>
      <c r="U45" s="211" t="s">
        <v>199</v>
      </c>
      <c r="V45" s="258" t="s">
        <v>199</v>
      </c>
      <c r="W45" s="232" t="s">
        <v>213</v>
      </c>
    </row>
    <row r="46" spans="1:23" ht="15" x14ac:dyDescent="0.2">
      <c r="A46" s="204"/>
      <c r="B46" s="84" t="s">
        <v>214</v>
      </c>
      <c r="C46" s="22" t="s">
        <v>210</v>
      </c>
      <c r="D46" s="154" t="s">
        <v>135</v>
      </c>
      <c r="E46" s="26" t="s">
        <v>129</v>
      </c>
      <c r="F46" s="395">
        <f t="shared" ref="F46:L46" si="8">F44+F45</f>
        <v>0</v>
      </c>
      <c r="G46" s="256">
        <f t="shared" si="8"/>
        <v>0</v>
      </c>
      <c r="H46" s="256">
        <f t="shared" si="8"/>
        <v>0.33963933397603352</v>
      </c>
      <c r="I46" s="256">
        <f t="shared" si="8"/>
        <v>0.33963933397603352</v>
      </c>
      <c r="J46" s="256">
        <f t="shared" si="8"/>
        <v>0.33963933397603352</v>
      </c>
      <c r="K46" s="256">
        <f t="shared" si="8"/>
        <v>6.0151764241984811E-2</v>
      </c>
      <c r="L46" s="256">
        <f t="shared" si="8"/>
        <v>1.0790697661700854</v>
      </c>
      <c r="M46" s="213" t="s">
        <v>199</v>
      </c>
      <c r="N46" s="213" t="s">
        <v>199</v>
      </c>
      <c r="O46" s="213" t="s">
        <v>199</v>
      </c>
      <c r="P46" s="213" t="s">
        <v>199</v>
      </c>
      <c r="Q46" s="213" t="s">
        <v>199</v>
      </c>
      <c r="R46" s="212" t="s">
        <v>199</v>
      </c>
      <c r="S46" s="213" t="s">
        <v>199</v>
      </c>
      <c r="T46" s="213" t="s">
        <v>199</v>
      </c>
      <c r="U46" s="213" t="s">
        <v>199</v>
      </c>
      <c r="V46" s="258" t="s">
        <v>199</v>
      </c>
      <c r="W46" s="232" t="s">
        <v>215</v>
      </c>
    </row>
    <row r="47" spans="1:23" ht="28.5" x14ac:dyDescent="0.2">
      <c r="A47" s="204"/>
      <c r="B47" s="84" t="s">
        <v>216</v>
      </c>
      <c r="C47" s="23" t="s">
        <v>217</v>
      </c>
      <c r="D47" s="50" t="s">
        <v>218</v>
      </c>
      <c r="E47" s="27" t="s">
        <v>179</v>
      </c>
      <c r="F47" s="396">
        <v>0</v>
      </c>
      <c r="G47" s="210">
        <v>0</v>
      </c>
      <c r="H47" s="211">
        <v>0</v>
      </c>
      <c r="I47" s="211">
        <v>0</v>
      </c>
      <c r="J47" s="211">
        <v>0</v>
      </c>
      <c r="K47" s="211">
        <v>0</v>
      </c>
      <c r="L47" s="212">
        <v>0</v>
      </c>
      <c r="M47" s="210" t="s">
        <v>199</v>
      </c>
      <c r="N47" s="211" t="s">
        <v>199</v>
      </c>
      <c r="O47" s="211" t="s">
        <v>199</v>
      </c>
      <c r="P47" s="211" t="s">
        <v>199</v>
      </c>
      <c r="Q47" s="211" t="s">
        <v>199</v>
      </c>
      <c r="R47" s="212" t="s">
        <v>199</v>
      </c>
      <c r="S47" s="211" t="s">
        <v>199</v>
      </c>
      <c r="T47" s="211" t="s">
        <v>199</v>
      </c>
      <c r="U47" s="211" t="s">
        <v>199</v>
      </c>
      <c r="V47" s="397" t="s">
        <v>199</v>
      </c>
      <c r="W47" s="232" t="s">
        <v>219</v>
      </c>
    </row>
    <row r="48" spans="1:23" ht="48.6" customHeight="1" x14ac:dyDescent="0.2">
      <c r="A48" s="204"/>
      <c r="B48" s="84" t="s">
        <v>220</v>
      </c>
      <c r="C48" s="23" t="s">
        <v>221</v>
      </c>
      <c r="D48" s="50" t="s">
        <v>222</v>
      </c>
      <c r="E48" s="27" t="s">
        <v>179</v>
      </c>
      <c r="F48" s="396">
        <v>0</v>
      </c>
      <c r="G48" s="210">
        <v>0</v>
      </c>
      <c r="H48" s="211">
        <v>0</v>
      </c>
      <c r="I48" s="211">
        <v>0</v>
      </c>
      <c r="J48" s="211">
        <v>0</v>
      </c>
      <c r="K48" s="211">
        <v>0</v>
      </c>
      <c r="L48" s="212">
        <v>0</v>
      </c>
      <c r="M48" s="210" t="s">
        <v>199</v>
      </c>
      <c r="N48" s="211" t="s">
        <v>199</v>
      </c>
      <c r="O48" s="211" t="s">
        <v>199</v>
      </c>
      <c r="P48" s="211" t="s">
        <v>199</v>
      </c>
      <c r="Q48" s="211" t="s">
        <v>199</v>
      </c>
      <c r="R48" s="212" t="s">
        <v>199</v>
      </c>
      <c r="S48" s="211" t="s">
        <v>199</v>
      </c>
      <c r="T48" s="211" t="s">
        <v>199</v>
      </c>
      <c r="U48" s="211" t="s">
        <v>199</v>
      </c>
      <c r="V48" s="397" t="s">
        <v>199</v>
      </c>
      <c r="W48" s="232" t="s">
        <v>223</v>
      </c>
    </row>
    <row r="49" spans="1:23" ht="47.45" customHeight="1" x14ac:dyDescent="0.2">
      <c r="A49" s="204"/>
      <c r="B49" s="84" t="s">
        <v>224</v>
      </c>
      <c r="C49" s="23" t="s">
        <v>225</v>
      </c>
      <c r="D49" s="50" t="s">
        <v>226</v>
      </c>
      <c r="E49" s="27" t="s">
        <v>179</v>
      </c>
      <c r="F49" s="396">
        <v>0</v>
      </c>
      <c r="G49" s="210">
        <v>0</v>
      </c>
      <c r="H49" s="211">
        <v>0</v>
      </c>
      <c r="I49" s="211">
        <v>0</v>
      </c>
      <c r="J49" s="211">
        <v>0</v>
      </c>
      <c r="K49" s="211">
        <v>0</v>
      </c>
      <c r="L49" s="212">
        <v>0</v>
      </c>
      <c r="M49" s="210" t="s">
        <v>199</v>
      </c>
      <c r="N49" s="211" t="s">
        <v>199</v>
      </c>
      <c r="O49" s="211" t="s">
        <v>199</v>
      </c>
      <c r="P49" s="211" t="s">
        <v>199</v>
      </c>
      <c r="Q49" s="211" t="s">
        <v>199</v>
      </c>
      <c r="R49" s="212" t="s">
        <v>199</v>
      </c>
      <c r="S49" s="211" t="s">
        <v>199</v>
      </c>
      <c r="T49" s="211" t="s">
        <v>199</v>
      </c>
      <c r="U49" s="211" t="s">
        <v>199</v>
      </c>
      <c r="V49" s="397" t="s">
        <v>199</v>
      </c>
      <c r="W49" s="232" t="s">
        <v>227</v>
      </c>
    </row>
    <row r="50" spans="1:23" ht="15" x14ac:dyDescent="0.2">
      <c r="A50" s="204"/>
      <c r="B50" s="84" t="s">
        <v>228</v>
      </c>
      <c r="C50" s="23" t="s">
        <v>229</v>
      </c>
      <c r="D50" s="50" t="s">
        <v>128</v>
      </c>
      <c r="E50" s="27" t="s">
        <v>129</v>
      </c>
      <c r="F50" s="328">
        <v>0</v>
      </c>
      <c r="G50" s="255">
        <v>0</v>
      </c>
      <c r="H50" s="255">
        <v>0</v>
      </c>
      <c r="I50" s="255">
        <v>0</v>
      </c>
      <c r="J50" s="255">
        <v>0</v>
      </c>
      <c r="K50" s="255">
        <v>0</v>
      </c>
      <c r="L50" s="256">
        <f t="shared" si="1"/>
        <v>0</v>
      </c>
      <c r="M50" s="211" t="s">
        <v>199</v>
      </c>
      <c r="N50" s="211" t="s">
        <v>199</v>
      </c>
      <c r="O50" s="211" t="s">
        <v>199</v>
      </c>
      <c r="P50" s="211" t="s">
        <v>199</v>
      </c>
      <c r="Q50" s="211" t="s">
        <v>199</v>
      </c>
      <c r="R50" s="212" t="s">
        <v>199</v>
      </c>
      <c r="S50" s="211" t="s">
        <v>199</v>
      </c>
      <c r="T50" s="211" t="s">
        <v>199</v>
      </c>
      <c r="U50" s="211" t="s">
        <v>199</v>
      </c>
      <c r="V50" s="397" t="s">
        <v>199</v>
      </c>
      <c r="W50" s="232" t="s">
        <v>230</v>
      </c>
    </row>
    <row r="51" spans="1:23" ht="15" x14ac:dyDescent="0.2">
      <c r="A51" s="204"/>
      <c r="B51" s="84" t="s">
        <v>231</v>
      </c>
      <c r="C51" s="23" t="s">
        <v>229</v>
      </c>
      <c r="D51" s="50" t="s">
        <v>132</v>
      </c>
      <c r="E51" s="27" t="s">
        <v>129</v>
      </c>
      <c r="F51" s="328">
        <v>0</v>
      </c>
      <c r="G51" s="255">
        <v>0</v>
      </c>
      <c r="H51" s="255">
        <v>0</v>
      </c>
      <c r="I51" s="255">
        <v>0</v>
      </c>
      <c r="J51" s="255">
        <v>0</v>
      </c>
      <c r="K51" s="255">
        <v>0</v>
      </c>
      <c r="L51" s="256">
        <f>SUM(G51:K51)</f>
        <v>0</v>
      </c>
      <c r="M51" s="211" t="s">
        <v>199</v>
      </c>
      <c r="N51" s="211" t="s">
        <v>199</v>
      </c>
      <c r="O51" s="211" t="s">
        <v>199</v>
      </c>
      <c r="P51" s="211" t="s">
        <v>199</v>
      </c>
      <c r="Q51" s="211" t="s">
        <v>199</v>
      </c>
      <c r="R51" s="212" t="s">
        <v>199</v>
      </c>
      <c r="S51" s="211" t="s">
        <v>199</v>
      </c>
      <c r="T51" s="211" t="s">
        <v>199</v>
      </c>
      <c r="U51" s="211" t="s">
        <v>199</v>
      </c>
      <c r="V51" s="397" t="s">
        <v>199</v>
      </c>
      <c r="W51" s="232" t="s">
        <v>232</v>
      </c>
    </row>
    <row r="52" spans="1:23" ht="18" customHeight="1" x14ac:dyDescent="0.2">
      <c r="A52" s="204"/>
      <c r="B52" s="84" t="s">
        <v>233</v>
      </c>
      <c r="C52" s="23" t="s">
        <v>229</v>
      </c>
      <c r="D52" s="50" t="s">
        <v>135</v>
      </c>
      <c r="E52" s="27" t="s">
        <v>129</v>
      </c>
      <c r="F52" s="395">
        <f t="shared" ref="F52" si="9">F50+F51</f>
        <v>0</v>
      </c>
      <c r="G52" s="256">
        <v>0</v>
      </c>
      <c r="H52" s="256">
        <v>0</v>
      </c>
      <c r="I52" s="256">
        <v>0</v>
      </c>
      <c r="J52" s="256">
        <v>0</v>
      </c>
      <c r="K52" s="256">
        <v>0</v>
      </c>
      <c r="L52" s="257">
        <v>0</v>
      </c>
      <c r="M52" s="213" t="s">
        <v>199</v>
      </c>
      <c r="N52" s="213" t="s">
        <v>199</v>
      </c>
      <c r="O52" s="213" t="s">
        <v>199</v>
      </c>
      <c r="P52" s="213" t="s">
        <v>199</v>
      </c>
      <c r="Q52" s="213" t="s">
        <v>199</v>
      </c>
      <c r="R52" s="212" t="s">
        <v>199</v>
      </c>
      <c r="S52" s="213" t="s">
        <v>199</v>
      </c>
      <c r="T52" s="213" t="s">
        <v>199</v>
      </c>
      <c r="U52" s="213" t="s">
        <v>199</v>
      </c>
      <c r="V52" s="397" t="s">
        <v>199</v>
      </c>
      <c r="W52" s="232" t="s">
        <v>234</v>
      </c>
    </row>
    <row r="53" spans="1:23" ht="44.1" customHeight="1" x14ac:dyDescent="0.2">
      <c r="A53" s="204"/>
      <c r="B53" s="84" t="s">
        <v>235</v>
      </c>
      <c r="C53" s="22" t="s">
        <v>236</v>
      </c>
      <c r="D53" s="154" t="s">
        <v>237</v>
      </c>
      <c r="E53" s="26" t="s">
        <v>179</v>
      </c>
      <c r="F53" s="396" t="s">
        <v>238</v>
      </c>
      <c r="G53" s="210">
        <v>50</v>
      </c>
      <c r="H53" s="211">
        <v>50</v>
      </c>
      <c r="I53" s="211">
        <v>50</v>
      </c>
      <c r="J53" s="211">
        <v>50</v>
      </c>
      <c r="K53" s="211">
        <v>50</v>
      </c>
      <c r="L53" s="213">
        <v>50</v>
      </c>
      <c r="M53" s="211">
        <v>50</v>
      </c>
      <c r="N53" s="211">
        <v>51</v>
      </c>
      <c r="O53" s="211">
        <v>51</v>
      </c>
      <c r="P53" s="211">
        <v>51</v>
      </c>
      <c r="Q53" s="214">
        <v>51</v>
      </c>
      <c r="R53" s="212">
        <v>51</v>
      </c>
      <c r="S53" s="211">
        <v>51</v>
      </c>
      <c r="T53" s="211">
        <v>51</v>
      </c>
      <c r="U53" s="211">
        <v>51</v>
      </c>
      <c r="V53" s="397">
        <v>51</v>
      </c>
      <c r="W53" s="235" t="s">
        <v>239</v>
      </c>
    </row>
    <row r="54" spans="1:23" ht="30" x14ac:dyDescent="0.2">
      <c r="A54" s="204"/>
      <c r="B54" s="84" t="s">
        <v>240</v>
      </c>
      <c r="C54" s="22" t="s">
        <v>241</v>
      </c>
      <c r="D54" s="154" t="s">
        <v>237</v>
      </c>
      <c r="E54" s="26" t="s">
        <v>179</v>
      </c>
      <c r="F54" s="396" t="s">
        <v>238</v>
      </c>
      <c r="G54" s="210">
        <v>50</v>
      </c>
      <c r="H54" s="211">
        <v>50</v>
      </c>
      <c r="I54" s="211">
        <v>50</v>
      </c>
      <c r="J54" s="211">
        <v>50</v>
      </c>
      <c r="K54" s="211">
        <v>50</v>
      </c>
      <c r="L54" s="213">
        <v>50</v>
      </c>
      <c r="M54" s="211">
        <v>50</v>
      </c>
      <c r="N54" s="211">
        <v>51</v>
      </c>
      <c r="O54" s="211">
        <v>51</v>
      </c>
      <c r="P54" s="211">
        <v>51</v>
      </c>
      <c r="Q54" s="214">
        <v>51</v>
      </c>
      <c r="R54" s="212">
        <v>51</v>
      </c>
      <c r="S54" s="211">
        <v>51</v>
      </c>
      <c r="T54" s="211">
        <v>51</v>
      </c>
      <c r="U54" s="211">
        <v>51</v>
      </c>
      <c r="V54" s="397">
        <v>51</v>
      </c>
      <c r="W54" s="235" t="s">
        <v>242</v>
      </c>
    </row>
    <row r="55" spans="1:23" ht="30" x14ac:dyDescent="0.2">
      <c r="A55" s="204"/>
      <c r="B55" s="84" t="s">
        <v>243</v>
      </c>
      <c r="C55" s="22" t="s">
        <v>244</v>
      </c>
      <c r="D55" s="154" t="s">
        <v>237</v>
      </c>
      <c r="E55" s="26" t="s">
        <v>179</v>
      </c>
      <c r="F55" s="396" t="s">
        <v>238</v>
      </c>
      <c r="G55" s="334">
        <v>50</v>
      </c>
      <c r="H55" s="267">
        <v>43</v>
      </c>
      <c r="I55" s="267">
        <v>43</v>
      </c>
      <c r="J55" s="267">
        <v>43</v>
      </c>
      <c r="K55" s="267">
        <v>43</v>
      </c>
      <c r="L55" s="335">
        <v>43</v>
      </c>
      <c r="M55" s="267">
        <v>28</v>
      </c>
      <c r="N55" s="267">
        <v>29</v>
      </c>
      <c r="O55" s="267">
        <v>29</v>
      </c>
      <c r="P55" s="267">
        <v>29</v>
      </c>
      <c r="Q55" s="336">
        <v>29</v>
      </c>
      <c r="R55" s="268">
        <v>29</v>
      </c>
      <c r="S55" s="267">
        <v>0</v>
      </c>
      <c r="T55" s="267">
        <v>0</v>
      </c>
      <c r="U55" s="267">
        <v>0</v>
      </c>
      <c r="V55" s="397">
        <v>0</v>
      </c>
      <c r="W55" s="235" t="s">
        <v>245</v>
      </c>
    </row>
    <row r="56" spans="1:23" ht="28.5" x14ac:dyDescent="0.2">
      <c r="A56" s="204"/>
      <c r="B56" s="84" t="s">
        <v>246</v>
      </c>
      <c r="C56" s="22" t="s">
        <v>247</v>
      </c>
      <c r="D56" s="154" t="s">
        <v>128</v>
      </c>
      <c r="E56" s="26" t="s">
        <v>129</v>
      </c>
      <c r="F56" s="396" t="s">
        <v>238</v>
      </c>
      <c r="G56" s="254">
        <v>78.828981510533509</v>
      </c>
      <c r="H56" s="255">
        <v>35.885384388109593</v>
      </c>
      <c r="I56" s="255">
        <v>36.455225629144522</v>
      </c>
      <c r="J56" s="255">
        <v>35.440334906459405</v>
      </c>
      <c r="K56" s="255">
        <v>31.167133986352482</v>
      </c>
      <c r="L56" s="256">
        <f t="shared" si="1"/>
        <v>217.77706042059953</v>
      </c>
      <c r="M56" s="255">
        <v>52.913959996355956</v>
      </c>
      <c r="N56" s="255">
        <v>59.857037142584787</v>
      </c>
      <c r="O56" s="255">
        <v>60.015414493377868</v>
      </c>
      <c r="P56" s="255">
        <v>57.884052418076635</v>
      </c>
      <c r="Q56" s="255">
        <v>50.338019973410866</v>
      </c>
      <c r="R56" s="257">
        <f t="shared" si="2"/>
        <v>281.00848402380609</v>
      </c>
      <c r="S56" s="255">
        <v>0</v>
      </c>
      <c r="T56" s="255">
        <v>0</v>
      </c>
      <c r="U56" s="255">
        <v>0</v>
      </c>
      <c r="V56" s="258">
        <f t="shared" si="3"/>
        <v>498.78554444440562</v>
      </c>
      <c r="W56" s="235" t="s">
        <v>248</v>
      </c>
    </row>
    <row r="57" spans="1:23" ht="28.5" x14ac:dyDescent="0.2">
      <c r="A57" s="204"/>
      <c r="B57" s="84" t="s">
        <v>246</v>
      </c>
      <c r="C57" s="22" t="s">
        <v>247</v>
      </c>
      <c r="D57" s="154" t="s">
        <v>132</v>
      </c>
      <c r="E57" s="26" t="s">
        <v>129</v>
      </c>
      <c r="F57" s="396" t="s">
        <v>238</v>
      </c>
      <c r="G57" s="254">
        <v>0</v>
      </c>
      <c r="H57" s="255">
        <v>0.37238455854830965</v>
      </c>
      <c r="I57" s="255">
        <v>0.37238455854830965</v>
      </c>
      <c r="J57" s="255">
        <v>0.37238455854830965</v>
      </c>
      <c r="K57" s="255">
        <v>0.37238455854830965</v>
      </c>
      <c r="L57" s="256">
        <f t="shared" si="1"/>
        <v>1.4895382341932386</v>
      </c>
      <c r="M57" s="255">
        <v>0</v>
      </c>
      <c r="N57" s="255">
        <v>0</v>
      </c>
      <c r="O57" s="255">
        <v>0</v>
      </c>
      <c r="P57" s="255">
        <v>0</v>
      </c>
      <c r="Q57" s="255">
        <v>0</v>
      </c>
      <c r="R57" s="257">
        <f t="shared" si="2"/>
        <v>0</v>
      </c>
      <c r="S57" s="255">
        <v>0</v>
      </c>
      <c r="T57" s="255">
        <v>0</v>
      </c>
      <c r="U57" s="255">
        <v>0</v>
      </c>
      <c r="V57" s="258">
        <f t="shared" si="3"/>
        <v>1.4895382341932386</v>
      </c>
      <c r="W57" s="235" t="s">
        <v>249</v>
      </c>
    </row>
    <row r="58" spans="1:23" ht="28.5" x14ac:dyDescent="0.2">
      <c r="A58" s="204"/>
      <c r="B58" s="84" t="s">
        <v>250</v>
      </c>
      <c r="C58" s="22" t="s">
        <v>247</v>
      </c>
      <c r="D58" s="154" t="s">
        <v>135</v>
      </c>
      <c r="E58" s="26" t="s">
        <v>129</v>
      </c>
      <c r="F58" s="398" t="s">
        <v>238</v>
      </c>
      <c r="G58" s="256">
        <f t="shared" ref="G58:U58" si="10">G56+G57</f>
        <v>78.828981510533509</v>
      </c>
      <c r="H58" s="256">
        <f t="shared" si="10"/>
        <v>36.257768946657905</v>
      </c>
      <c r="I58" s="256">
        <f t="shared" si="10"/>
        <v>36.827610187692834</v>
      </c>
      <c r="J58" s="256">
        <f t="shared" si="10"/>
        <v>35.812719465007717</v>
      </c>
      <c r="K58" s="256">
        <f t="shared" si="10"/>
        <v>31.53951854490079</v>
      </c>
      <c r="L58" s="256">
        <f t="shared" si="10"/>
        <v>219.26659865479277</v>
      </c>
      <c r="M58" s="256">
        <f t="shared" si="10"/>
        <v>52.913959996355956</v>
      </c>
      <c r="N58" s="256">
        <f t="shared" si="10"/>
        <v>59.857037142584787</v>
      </c>
      <c r="O58" s="256">
        <f t="shared" si="10"/>
        <v>60.015414493377868</v>
      </c>
      <c r="P58" s="256">
        <f t="shared" si="10"/>
        <v>57.884052418076635</v>
      </c>
      <c r="Q58" s="256">
        <f t="shared" si="10"/>
        <v>50.338019973410866</v>
      </c>
      <c r="R58" s="256">
        <f t="shared" si="10"/>
        <v>281.00848402380609</v>
      </c>
      <c r="S58" s="256">
        <f t="shared" si="10"/>
        <v>0</v>
      </c>
      <c r="T58" s="256">
        <f t="shared" si="10"/>
        <v>0</v>
      </c>
      <c r="U58" s="256">
        <f t="shared" si="10"/>
        <v>0</v>
      </c>
      <c r="V58" s="258">
        <f t="shared" si="3"/>
        <v>500.27508267859889</v>
      </c>
      <c r="W58" s="235" t="s">
        <v>251</v>
      </c>
    </row>
    <row r="59" spans="1:23" ht="30" x14ac:dyDescent="0.2">
      <c r="A59" s="204"/>
      <c r="B59" s="84" t="s">
        <v>252</v>
      </c>
      <c r="C59" s="230" t="s">
        <v>253</v>
      </c>
      <c r="D59" s="50" t="s">
        <v>254</v>
      </c>
      <c r="E59" s="27" t="s">
        <v>255</v>
      </c>
      <c r="F59" s="396">
        <v>10.6</v>
      </c>
      <c r="G59" s="210">
        <v>10.8</v>
      </c>
      <c r="H59" s="211">
        <v>10.9</v>
      </c>
      <c r="I59" s="211">
        <v>11</v>
      </c>
      <c r="J59" s="211">
        <v>11.1</v>
      </c>
      <c r="K59" s="211">
        <v>11.2</v>
      </c>
      <c r="L59" s="261">
        <v>11.2</v>
      </c>
      <c r="M59" s="211">
        <v>11.3</v>
      </c>
      <c r="N59" s="211">
        <v>11.4</v>
      </c>
      <c r="O59" s="211">
        <v>11.5</v>
      </c>
      <c r="P59" s="211">
        <v>11.6</v>
      </c>
      <c r="Q59" s="211">
        <v>11.7</v>
      </c>
      <c r="R59" s="212">
        <v>11.7</v>
      </c>
      <c r="S59" s="211">
        <v>12.1</v>
      </c>
      <c r="T59" s="211">
        <v>12.7</v>
      </c>
      <c r="U59" s="211">
        <v>13.3</v>
      </c>
      <c r="V59" s="263">
        <v>13.3</v>
      </c>
      <c r="W59" s="232" t="s">
        <v>256</v>
      </c>
    </row>
    <row r="60" spans="1:23" ht="30" x14ac:dyDescent="0.2">
      <c r="A60" s="204"/>
      <c r="B60" s="84" t="s">
        <v>257</v>
      </c>
      <c r="C60" s="230" t="s">
        <v>258</v>
      </c>
      <c r="D60" s="156" t="s">
        <v>254</v>
      </c>
      <c r="E60" s="233" t="s">
        <v>255</v>
      </c>
      <c r="F60" s="396">
        <v>10.6</v>
      </c>
      <c r="G60" s="259">
        <v>10.49</v>
      </c>
      <c r="H60" s="260">
        <v>10.39</v>
      </c>
      <c r="I60" s="260">
        <v>10.28</v>
      </c>
      <c r="J60" s="260">
        <v>10.18</v>
      </c>
      <c r="K60" s="260">
        <v>10.07</v>
      </c>
      <c r="L60" s="261">
        <v>10.1</v>
      </c>
      <c r="M60" s="211">
        <v>9.9600000000000009</v>
      </c>
      <c r="N60" s="211">
        <v>9.86</v>
      </c>
      <c r="O60" s="211">
        <v>9.75</v>
      </c>
      <c r="P60" s="211">
        <v>9.65</v>
      </c>
      <c r="Q60" s="211">
        <v>9.5399999999999991</v>
      </c>
      <c r="R60" s="262">
        <v>9.5</v>
      </c>
      <c r="S60" s="260">
        <v>9.2439781291501397</v>
      </c>
      <c r="T60" s="260">
        <v>8.7134949327024298</v>
      </c>
      <c r="U60" s="260">
        <v>8.1831736063275908</v>
      </c>
      <c r="V60" s="263">
        <v>8.1999999999999993</v>
      </c>
      <c r="W60" s="232" t="s">
        <v>259</v>
      </c>
    </row>
    <row r="61" spans="1:23" ht="15" x14ac:dyDescent="0.2">
      <c r="A61" s="204"/>
      <c r="B61" s="84" t="s">
        <v>260</v>
      </c>
      <c r="C61" s="230" t="s">
        <v>261</v>
      </c>
      <c r="D61" s="156" t="s">
        <v>128</v>
      </c>
      <c r="E61" s="233" t="s">
        <v>129</v>
      </c>
      <c r="F61" s="396">
        <v>0</v>
      </c>
      <c r="G61" s="254">
        <v>34.300997286676747</v>
      </c>
      <c r="H61" s="255">
        <v>49.805328011528204</v>
      </c>
      <c r="I61" s="255">
        <v>68.146421391609579</v>
      </c>
      <c r="J61" s="255">
        <v>87.755692102525472</v>
      </c>
      <c r="K61" s="255">
        <v>110.01589509810694</v>
      </c>
      <c r="L61" s="256">
        <f>SUM(G61:K61)</f>
        <v>350.02433389044694</v>
      </c>
      <c r="M61" s="255">
        <v>131.26071987548443</v>
      </c>
      <c r="N61" s="255">
        <v>155.88244948327574</v>
      </c>
      <c r="O61" s="255">
        <v>182.20406811509355</v>
      </c>
      <c r="P61" s="255">
        <v>206.58858958964018</v>
      </c>
      <c r="Q61" s="255">
        <v>231.60428583047056</v>
      </c>
      <c r="R61" s="257">
        <f t="shared" si="2"/>
        <v>907.54011289396442</v>
      </c>
      <c r="S61" s="255">
        <v>907.54011289396442</v>
      </c>
      <c r="T61" s="255">
        <v>1573.8805646674757</v>
      </c>
      <c r="U61" s="255">
        <v>2321.2434107998643</v>
      </c>
      <c r="V61" s="258">
        <f t="shared" si="3"/>
        <v>6060.2285351457158</v>
      </c>
      <c r="W61" s="232" t="s">
        <v>262</v>
      </c>
    </row>
    <row r="62" spans="1:23" ht="15" x14ac:dyDescent="0.2">
      <c r="A62" s="204"/>
      <c r="B62" s="84" t="s">
        <v>263</v>
      </c>
      <c r="C62" s="230" t="s">
        <v>261</v>
      </c>
      <c r="D62" s="156" t="s">
        <v>132</v>
      </c>
      <c r="E62" s="233" t="s">
        <v>129</v>
      </c>
      <c r="F62" s="396">
        <v>0</v>
      </c>
      <c r="G62" s="254">
        <v>14.567346668139939</v>
      </c>
      <c r="H62" s="255">
        <v>14.424523833763876</v>
      </c>
      <c r="I62" s="255">
        <v>14.279506716330717</v>
      </c>
      <c r="J62" s="255">
        <v>14.133585072547662</v>
      </c>
      <c r="K62" s="255">
        <v>13.987890531483041</v>
      </c>
      <c r="L62" s="256">
        <f>SUM(G62:K62)</f>
        <v>71.39285282226524</v>
      </c>
      <c r="M62" s="255">
        <v>13.841533129902658</v>
      </c>
      <c r="N62" s="255">
        <v>13.694212140218367</v>
      </c>
      <c r="O62" s="255">
        <v>13.548135400492946</v>
      </c>
      <c r="P62" s="255">
        <v>13.401646633928721</v>
      </c>
      <c r="Q62" s="255">
        <v>13.254125785124987</v>
      </c>
      <c r="R62" s="257">
        <f t="shared" si="2"/>
        <v>67.739653089667684</v>
      </c>
      <c r="S62" s="255">
        <v>67.739653089667684</v>
      </c>
      <c r="T62" s="255">
        <v>64.065024758033516</v>
      </c>
      <c r="U62" s="255">
        <v>60.388320482550618</v>
      </c>
      <c r="V62" s="258">
        <f t="shared" si="3"/>
        <v>331.32550424218476</v>
      </c>
      <c r="W62" s="232" t="s">
        <v>264</v>
      </c>
    </row>
    <row r="63" spans="1:23" ht="15" x14ac:dyDescent="0.2">
      <c r="A63" s="204"/>
      <c r="B63" s="84" t="s">
        <v>265</v>
      </c>
      <c r="C63" s="230" t="s">
        <v>261</v>
      </c>
      <c r="D63" s="156" t="s">
        <v>135</v>
      </c>
      <c r="E63" s="233" t="s">
        <v>129</v>
      </c>
      <c r="F63" s="398">
        <f t="shared" ref="F63:U63" si="11">F61+F62</f>
        <v>0</v>
      </c>
      <c r="G63" s="256">
        <f t="shared" si="11"/>
        <v>48.868343954816687</v>
      </c>
      <c r="H63" s="256">
        <f t="shared" si="11"/>
        <v>64.229851845292075</v>
      </c>
      <c r="I63" s="256">
        <f t="shared" si="11"/>
        <v>82.425928107940294</v>
      </c>
      <c r="J63" s="256">
        <f t="shared" si="11"/>
        <v>101.88927717507313</v>
      </c>
      <c r="K63" s="256">
        <f t="shared" si="11"/>
        <v>124.00378562958998</v>
      </c>
      <c r="L63" s="256">
        <f t="shared" si="11"/>
        <v>421.41718671271218</v>
      </c>
      <c r="M63" s="256">
        <f t="shared" si="11"/>
        <v>145.10225300538707</v>
      </c>
      <c r="N63" s="256">
        <f t="shared" si="11"/>
        <v>169.57666162349409</v>
      </c>
      <c r="O63" s="256">
        <f t="shared" si="11"/>
        <v>195.7522035155865</v>
      </c>
      <c r="P63" s="256">
        <f t="shared" si="11"/>
        <v>219.9902362235689</v>
      </c>
      <c r="Q63" s="256">
        <f t="shared" si="11"/>
        <v>244.85841161559554</v>
      </c>
      <c r="R63" s="256">
        <f t="shared" si="11"/>
        <v>975.27976598363216</v>
      </c>
      <c r="S63" s="256">
        <f t="shared" si="11"/>
        <v>975.27976598363216</v>
      </c>
      <c r="T63" s="256">
        <f t="shared" si="11"/>
        <v>1637.9455894255093</v>
      </c>
      <c r="U63" s="256">
        <f t="shared" si="11"/>
        <v>2381.6317312824149</v>
      </c>
      <c r="V63" s="258">
        <f>SUM(L63,R63,S63,T63,U63)</f>
        <v>6391.5540393879</v>
      </c>
      <c r="W63" s="232" t="s">
        <v>266</v>
      </c>
    </row>
    <row r="64" spans="1:23" ht="30" x14ac:dyDescent="0.2">
      <c r="A64" s="204"/>
      <c r="B64" s="84" t="s">
        <v>267</v>
      </c>
      <c r="C64" s="22" t="s">
        <v>268</v>
      </c>
      <c r="D64" s="154" t="s">
        <v>269</v>
      </c>
      <c r="E64" s="26" t="s">
        <v>116</v>
      </c>
      <c r="F64" s="328">
        <v>2.379</v>
      </c>
      <c r="G64" s="254">
        <v>2.2550298936451481</v>
      </c>
      <c r="H64" s="255">
        <v>2.1475662905440558</v>
      </c>
      <c r="I64" s="255">
        <v>2.0401026874429631</v>
      </c>
      <c r="J64" s="255">
        <v>1.9326390843418708</v>
      </c>
      <c r="K64" s="255">
        <v>1.6933193460072153</v>
      </c>
      <c r="L64" s="256">
        <f>K64</f>
        <v>1.6933193460072153</v>
      </c>
      <c r="M64" s="255">
        <v>1.647263516106747</v>
      </c>
      <c r="N64" s="255">
        <v>1.6012076862062792</v>
      </c>
      <c r="O64" s="255">
        <v>1.5551518563058109</v>
      </c>
      <c r="P64" s="255">
        <v>1.5090960264053426</v>
      </c>
      <c r="Q64" s="255">
        <v>1.4860681114551084</v>
      </c>
      <c r="R64" s="257">
        <f>Q64</f>
        <v>1.4860681114551084</v>
      </c>
      <c r="S64" s="255">
        <v>1.4192871580994295</v>
      </c>
      <c r="T64" s="255">
        <v>1.3490520175012155</v>
      </c>
      <c r="U64" s="255">
        <v>1.3133587493283525</v>
      </c>
      <c r="V64" s="258">
        <v>1.3129999999999999</v>
      </c>
      <c r="W64" s="232" t="s">
        <v>270</v>
      </c>
    </row>
    <row r="65" spans="1:23" ht="45" x14ac:dyDescent="0.2">
      <c r="A65" s="204"/>
      <c r="B65" s="84" t="s">
        <v>271</v>
      </c>
      <c r="C65" s="22" t="s">
        <v>272</v>
      </c>
      <c r="D65" s="154" t="s">
        <v>273</v>
      </c>
      <c r="E65" s="26" t="s">
        <v>116</v>
      </c>
      <c r="F65" s="328">
        <f>F64</f>
        <v>2.379</v>
      </c>
      <c r="G65" s="254">
        <v>2.0493119085949592</v>
      </c>
      <c r="H65" s="255">
        <v>1.7196559542974796</v>
      </c>
      <c r="I65" s="255">
        <v>1.39</v>
      </c>
      <c r="J65" s="255">
        <v>1.38</v>
      </c>
      <c r="K65" s="255">
        <v>1.37</v>
      </c>
      <c r="L65" s="256">
        <f>K65</f>
        <v>1.37</v>
      </c>
      <c r="M65" s="255">
        <v>1.3631500000000001</v>
      </c>
      <c r="N65" s="255">
        <v>1.3563000000000001</v>
      </c>
      <c r="O65" s="255">
        <v>1.34945</v>
      </c>
      <c r="P65" s="255">
        <v>1.3426</v>
      </c>
      <c r="Q65" s="255">
        <v>1.33575</v>
      </c>
      <c r="R65" s="257">
        <f>Q65</f>
        <v>1.33575</v>
      </c>
      <c r="S65" s="255">
        <v>1.3151999999999999</v>
      </c>
      <c r="T65" s="255">
        <v>1.2672500000000011</v>
      </c>
      <c r="U65" s="255">
        <v>1.2330000000000021</v>
      </c>
      <c r="V65" s="258">
        <v>1.2330000000000001</v>
      </c>
      <c r="W65" s="232" t="s">
        <v>274</v>
      </c>
    </row>
    <row r="66" spans="1:23" ht="55.35" customHeight="1" x14ac:dyDescent="0.2">
      <c r="A66" s="204"/>
      <c r="B66" s="153" t="s">
        <v>275</v>
      </c>
      <c r="C66" s="22" t="s">
        <v>276</v>
      </c>
      <c r="D66" s="154" t="s">
        <v>277</v>
      </c>
      <c r="E66" s="26" t="s">
        <v>116</v>
      </c>
      <c r="F66" s="328">
        <f>F65</f>
        <v>2.379</v>
      </c>
      <c r="G66" s="254">
        <f t="shared" ref="G66:K66" si="12">G65</f>
        <v>2.0493119085949592</v>
      </c>
      <c r="H66" s="255">
        <f t="shared" si="12"/>
        <v>1.7196559542974796</v>
      </c>
      <c r="I66" s="255">
        <f t="shared" si="12"/>
        <v>1.39</v>
      </c>
      <c r="J66" s="255">
        <f t="shared" si="12"/>
        <v>1.38</v>
      </c>
      <c r="K66" s="255">
        <f t="shared" si="12"/>
        <v>1.37</v>
      </c>
      <c r="L66" s="256">
        <f>K66</f>
        <v>1.37</v>
      </c>
      <c r="M66" s="255">
        <f t="shared" ref="M66:Q66" si="13">M65</f>
        <v>1.3631500000000001</v>
      </c>
      <c r="N66" s="255">
        <f t="shared" si="13"/>
        <v>1.3563000000000001</v>
      </c>
      <c r="O66" s="255">
        <f t="shared" si="13"/>
        <v>1.34945</v>
      </c>
      <c r="P66" s="255">
        <f t="shared" si="13"/>
        <v>1.3426</v>
      </c>
      <c r="Q66" s="255">
        <f t="shared" si="13"/>
        <v>1.33575</v>
      </c>
      <c r="R66" s="257">
        <f>Q66</f>
        <v>1.33575</v>
      </c>
      <c r="S66" s="255">
        <f t="shared" ref="S66" si="14">S65</f>
        <v>1.3151999999999999</v>
      </c>
      <c r="T66" s="255" t="s">
        <v>238</v>
      </c>
      <c r="U66" s="255" t="s">
        <v>238</v>
      </c>
      <c r="V66" s="258" t="s">
        <v>238</v>
      </c>
      <c r="W66" s="232" t="s">
        <v>278</v>
      </c>
    </row>
    <row r="67" spans="1:23" ht="15" x14ac:dyDescent="0.2">
      <c r="A67" s="204"/>
      <c r="B67" s="151" t="s">
        <v>279</v>
      </c>
      <c r="C67" s="22" t="s">
        <v>280</v>
      </c>
      <c r="D67" s="154" t="s">
        <v>128</v>
      </c>
      <c r="E67" s="26" t="s">
        <v>129</v>
      </c>
      <c r="F67" s="328">
        <v>0</v>
      </c>
      <c r="G67" s="254">
        <v>0</v>
      </c>
      <c r="H67" s="255">
        <v>0</v>
      </c>
      <c r="I67" s="255">
        <v>0</v>
      </c>
      <c r="J67" s="255">
        <v>0</v>
      </c>
      <c r="K67" s="255">
        <v>0</v>
      </c>
      <c r="L67" s="256">
        <f t="shared" ref="L67:L68" si="15">SUM(G67:K67)</f>
        <v>0</v>
      </c>
      <c r="M67" s="255">
        <v>0</v>
      </c>
      <c r="N67" s="255">
        <v>0</v>
      </c>
      <c r="O67" s="255">
        <v>0</v>
      </c>
      <c r="P67" s="255">
        <v>0</v>
      </c>
      <c r="Q67" s="255">
        <v>0</v>
      </c>
      <c r="R67" s="257">
        <f t="shared" si="2"/>
        <v>0</v>
      </c>
      <c r="S67" s="255">
        <v>0</v>
      </c>
      <c r="T67" s="255" t="s">
        <v>238</v>
      </c>
      <c r="U67" s="255" t="s">
        <v>238</v>
      </c>
      <c r="V67" s="258" t="s">
        <v>238</v>
      </c>
      <c r="W67" s="232" t="s">
        <v>281</v>
      </c>
    </row>
    <row r="68" spans="1:23" ht="15" x14ac:dyDescent="0.2">
      <c r="A68" s="204"/>
      <c r="B68" s="151" t="s">
        <v>282</v>
      </c>
      <c r="C68" s="22" t="s">
        <v>280</v>
      </c>
      <c r="D68" s="154" t="s">
        <v>132</v>
      </c>
      <c r="E68" s="26" t="s">
        <v>129</v>
      </c>
      <c r="F68" s="328">
        <v>0</v>
      </c>
      <c r="G68" s="254">
        <v>0</v>
      </c>
      <c r="H68" s="255">
        <v>0</v>
      </c>
      <c r="I68" s="255">
        <v>0</v>
      </c>
      <c r="J68" s="255">
        <v>0</v>
      </c>
      <c r="K68" s="255">
        <v>0</v>
      </c>
      <c r="L68" s="256">
        <f t="shared" si="15"/>
        <v>0</v>
      </c>
      <c r="M68" s="255">
        <v>0</v>
      </c>
      <c r="N68" s="255">
        <v>0</v>
      </c>
      <c r="O68" s="255">
        <v>0</v>
      </c>
      <c r="P68" s="255">
        <v>0</v>
      </c>
      <c r="Q68" s="255">
        <v>0</v>
      </c>
      <c r="R68" s="257">
        <f t="shared" si="2"/>
        <v>0</v>
      </c>
      <c r="S68" s="255">
        <v>0</v>
      </c>
      <c r="T68" s="255" t="s">
        <v>238</v>
      </c>
      <c r="U68" s="255" t="s">
        <v>238</v>
      </c>
      <c r="V68" s="258" t="s">
        <v>238</v>
      </c>
      <c r="W68" s="232" t="s">
        <v>283</v>
      </c>
    </row>
    <row r="69" spans="1:23" ht="26.45" customHeight="1" x14ac:dyDescent="0.2">
      <c r="A69" s="204"/>
      <c r="B69" s="151" t="s">
        <v>284</v>
      </c>
      <c r="C69" s="22" t="s">
        <v>280</v>
      </c>
      <c r="D69" s="154" t="s">
        <v>135</v>
      </c>
      <c r="E69" s="26" t="s">
        <v>129</v>
      </c>
      <c r="F69" s="395">
        <f t="shared" ref="F69:S69" si="16">F67+F68</f>
        <v>0</v>
      </c>
      <c r="G69" s="256">
        <f t="shared" si="16"/>
        <v>0</v>
      </c>
      <c r="H69" s="256">
        <f t="shared" si="16"/>
        <v>0</v>
      </c>
      <c r="I69" s="256">
        <f t="shared" si="16"/>
        <v>0</v>
      </c>
      <c r="J69" s="256">
        <f t="shared" si="16"/>
        <v>0</v>
      </c>
      <c r="K69" s="256">
        <f t="shared" si="16"/>
        <v>0</v>
      </c>
      <c r="L69" s="256">
        <f t="shared" si="16"/>
        <v>0</v>
      </c>
      <c r="M69" s="256">
        <f t="shared" si="16"/>
        <v>0</v>
      </c>
      <c r="N69" s="256">
        <f t="shared" si="16"/>
        <v>0</v>
      </c>
      <c r="O69" s="256">
        <f t="shared" si="16"/>
        <v>0</v>
      </c>
      <c r="P69" s="256">
        <f t="shared" si="16"/>
        <v>0</v>
      </c>
      <c r="Q69" s="256">
        <f t="shared" si="16"/>
        <v>0</v>
      </c>
      <c r="R69" s="256">
        <f t="shared" si="16"/>
        <v>0</v>
      </c>
      <c r="S69" s="256">
        <f t="shared" si="16"/>
        <v>0</v>
      </c>
      <c r="T69" s="256" t="s">
        <v>238</v>
      </c>
      <c r="U69" s="256" t="s">
        <v>238</v>
      </c>
      <c r="V69" s="258" t="s">
        <v>238</v>
      </c>
      <c r="W69" s="232" t="s">
        <v>285</v>
      </c>
    </row>
    <row r="70" spans="1:23" ht="42.75" x14ac:dyDescent="0.2">
      <c r="A70" s="204"/>
      <c r="B70" s="152" t="s">
        <v>286</v>
      </c>
      <c r="C70" s="230" t="s">
        <v>287</v>
      </c>
      <c r="D70" s="50" t="s">
        <v>288</v>
      </c>
      <c r="E70" s="27" t="s">
        <v>116</v>
      </c>
      <c r="F70" s="396">
        <v>2214</v>
      </c>
      <c r="G70" s="210">
        <v>2214</v>
      </c>
      <c r="H70" s="210">
        <v>2214</v>
      </c>
      <c r="I70" s="210">
        <v>2214</v>
      </c>
      <c r="J70" s="210">
        <v>2214</v>
      </c>
      <c r="K70" s="210">
        <v>2214</v>
      </c>
      <c r="L70" s="335">
        <v>2214</v>
      </c>
      <c r="M70" s="210">
        <v>2214</v>
      </c>
      <c r="N70" s="210">
        <v>2214</v>
      </c>
      <c r="O70" s="210">
        <v>2214</v>
      </c>
      <c r="P70" s="210">
        <v>2214</v>
      </c>
      <c r="Q70" s="210">
        <v>2214</v>
      </c>
      <c r="R70" s="335">
        <v>2214</v>
      </c>
      <c r="S70" s="210">
        <v>2214</v>
      </c>
      <c r="T70" s="210">
        <v>2214</v>
      </c>
      <c r="U70" s="210">
        <v>2214</v>
      </c>
      <c r="V70" s="11">
        <v>2214</v>
      </c>
      <c r="W70" s="232" t="s">
        <v>289</v>
      </c>
    </row>
    <row r="71" spans="1:23" ht="42.75" x14ac:dyDescent="0.2">
      <c r="A71" s="204"/>
      <c r="B71" s="152" t="s">
        <v>290</v>
      </c>
      <c r="C71" s="230" t="s">
        <v>291</v>
      </c>
      <c r="D71" s="50" t="s">
        <v>292</v>
      </c>
      <c r="E71" s="27" t="s">
        <v>116</v>
      </c>
      <c r="F71" s="396">
        <v>2214</v>
      </c>
      <c r="G71" s="210">
        <v>2214</v>
      </c>
      <c r="H71" s="210">
        <v>2214</v>
      </c>
      <c r="I71" s="210">
        <v>2214</v>
      </c>
      <c r="J71" s="210">
        <v>2214</v>
      </c>
      <c r="K71" s="210">
        <v>2214</v>
      </c>
      <c r="L71" s="335">
        <v>2214</v>
      </c>
      <c r="M71" s="210">
        <v>2214</v>
      </c>
      <c r="N71" s="210">
        <v>2214</v>
      </c>
      <c r="O71" s="210">
        <v>2214</v>
      </c>
      <c r="P71" s="210">
        <v>2214</v>
      </c>
      <c r="Q71" s="210">
        <v>2214</v>
      </c>
      <c r="R71" s="335">
        <v>2214</v>
      </c>
      <c r="S71" s="210">
        <v>2214</v>
      </c>
      <c r="T71" s="210">
        <v>2214</v>
      </c>
      <c r="U71" s="210">
        <v>2214</v>
      </c>
      <c r="V71" s="11">
        <v>2214</v>
      </c>
      <c r="W71" s="232" t="s">
        <v>293</v>
      </c>
    </row>
    <row r="72" spans="1:23" ht="42.75" x14ac:dyDescent="0.2">
      <c r="A72" s="204"/>
      <c r="B72" s="152" t="s">
        <v>294</v>
      </c>
      <c r="C72" s="230" t="s">
        <v>295</v>
      </c>
      <c r="D72" s="50" t="s">
        <v>296</v>
      </c>
      <c r="E72" s="27" t="s">
        <v>116</v>
      </c>
      <c r="F72" s="396">
        <v>2214</v>
      </c>
      <c r="G72" s="210">
        <v>2207</v>
      </c>
      <c r="H72" s="210">
        <v>2207</v>
      </c>
      <c r="I72" s="210">
        <v>2207</v>
      </c>
      <c r="J72" s="210">
        <v>2207</v>
      </c>
      <c r="K72" s="211">
        <v>2003</v>
      </c>
      <c r="L72" s="213">
        <v>2003</v>
      </c>
      <c r="M72" s="211">
        <v>2003</v>
      </c>
      <c r="N72" s="211">
        <v>2003</v>
      </c>
      <c r="O72" s="211">
        <v>2003</v>
      </c>
      <c r="P72" s="211">
        <v>2003</v>
      </c>
      <c r="Q72" s="211">
        <v>1606</v>
      </c>
      <c r="R72" s="335">
        <v>1606</v>
      </c>
      <c r="S72" s="211">
        <v>1060</v>
      </c>
      <c r="T72" s="211">
        <v>511</v>
      </c>
      <c r="U72" s="211">
        <v>0</v>
      </c>
      <c r="V72" s="11">
        <v>0</v>
      </c>
      <c r="W72" s="232" t="s">
        <v>297</v>
      </c>
    </row>
    <row r="73" spans="1:23" ht="15" x14ac:dyDescent="0.2">
      <c r="A73" s="204"/>
      <c r="B73" s="152" t="s">
        <v>298</v>
      </c>
      <c r="C73" s="230" t="s">
        <v>299</v>
      </c>
      <c r="D73" s="50" t="s">
        <v>128</v>
      </c>
      <c r="E73" s="27" t="s">
        <v>129</v>
      </c>
      <c r="F73" s="328">
        <v>0</v>
      </c>
      <c r="G73" s="254">
        <v>3.8752420000000001</v>
      </c>
      <c r="H73" s="255">
        <v>0</v>
      </c>
      <c r="I73" s="255">
        <v>3.4112400000000003</v>
      </c>
      <c r="J73" s="255">
        <v>18.998405999999999</v>
      </c>
      <c r="K73" s="255">
        <v>71.907471999999999</v>
      </c>
      <c r="L73" s="256">
        <f t="shared" si="1"/>
        <v>98.192359999999994</v>
      </c>
      <c r="M73" s="255">
        <v>0</v>
      </c>
      <c r="N73" s="255">
        <v>0</v>
      </c>
      <c r="O73" s="255">
        <v>1.994475</v>
      </c>
      <c r="P73" s="255">
        <v>13.633956000000001</v>
      </c>
      <c r="Q73" s="255">
        <v>132.69631899999999</v>
      </c>
      <c r="R73" s="257">
        <f t="shared" si="2"/>
        <v>148.32474999999999</v>
      </c>
      <c r="S73" s="255">
        <v>228.72272500000003</v>
      </c>
      <c r="T73" s="255">
        <v>202.607482</v>
      </c>
      <c r="U73" s="255">
        <v>166.63540599999999</v>
      </c>
      <c r="V73" s="258">
        <f t="shared" si="3"/>
        <v>844.48272299999996</v>
      </c>
      <c r="W73" s="232" t="s">
        <v>300</v>
      </c>
    </row>
    <row r="74" spans="1:23" ht="15" x14ac:dyDescent="0.2">
      <c r="A74" s="204"/>
      <c r="B74" s="152" t="s">
        <v>301</v>
      </c>
      <c r="C74" s="230" t="s">
        <v>299</v>
      </c>
      <c r="D74" s="50" t="s">
        <v>132</v>
      </c>
      <c r="E74" s="27" t="s">
        <v>129</v>
      </c>
      <c r="F74" s="328">
        <v>0</v>
      </c>
      <c r="G74" s="254">
        <v>0</v>
      </c>
      <c r="H74" s="255">
        <v>2.6593000000000002E-2</v>
      </c>
      <c r="I74" s="255">
        <v>2.6593000000000002E-2</v>
      </c>
      <c r="J74" s="255">
        <v>2.6593000000000002E-2</v>
      </c>
      <c r="K74" s="255">
        <v>2.6593000000000002E-2</v>
      </c>
      <c r="L74" s="256">
        <f t="shared" si="1"/>
        <v>0.10637200000000001</v>
      </c>
      <c r="M74" s="255">
        <v>0</v>
      </c>
      <c r="N74" s="255">
        <v>0</v>
      </c>
      <c r="O74" s="255">
        <v>0</v>
      </c>
      <c r="P74" s="255">
        <v>0</v>
      </c>
      <c r="Q74" s="255">
        <v>0</v>
      </c>
      <c r="R74" s="257">
        <f t="shared" si="2"/>
        <v>0</v>
      </c>
      <c r="S74" s="255">
        <v>0</v>
      </c>
      <c r="T74" s="255">
        <v>0</v>
      </c>
      <c r="U74" s="255">
        <v>0</v>
      </c>
      <c r="V74" s="258">
        <f>SUM(L74,R74,S74,T74,U74)</f>
        <v>0.10637200000000001</v>
      </c>
      <c r="W74" s="232" t="s">
        <v>302</v>
      </c>
    </row>
    <row r="75" spans="1:23" ht="15.75" thickBot="1" x14ac:dyDescent="0.25">
      <c r="A75" s="218"/>
      <c r="B75" s="219" t="s">
        <v>303</v>
      </c>
      <c r="C75" s="231" t="s">
        <v>299</v>
      </c>
      <c r="D75" s="51" t="s">
        <v>135</v>
      </c>
      <c r="E75" s="74" t="s">
        <v>129</v>
      </c>
      <c r="F75" s="399">
        <f t="shared" ref="F75:U75" si="17">F73+F74</f>
        <v>0</v>
      </c>
      <c r="G75" s="400">
        <f t="shared" si="17"/>
        <v>3.8752420000000001</v>
      </c>
      <c r="H75" s="400">
        <f t="shared" si="17"/>
        <v>2.6593000000000002E-2</v>
      </c>
      <c r="I75" s="400">
        <f t="shared" si="17"/>
        <v>3.4378330000000004</v>
      </c>
      <c r="J75" s="400">
        <f t="shared" si="17"/>
        <v>19.024998999999998</v>
      </c>
      <c r="K75" s="400">
        <f t="shared" si="17"/>
        <v>71.934065000000004</v>
      </c>
      <c r="L75" s="400">
        <f t="shared" si="17"/>
        <v>98.298731999999987</v>
      </c>
      <c r="M75" s="400">
        <f t="shared" si="17"/>
        <v>0</v>
      </c>
      <c r="N75" s="400">
        <f t="shared" si="17"/>
        <v>0</v>
      </c>
      <c r="O75" s="400">
        <f t="shared" si="17"/>
        <v>1.994475</v>
      </c>
      <c r="P75" s="400">
        <f t="shared" si="17"/>
        <v>13.633956000000001</v>
      </c>
      <c r="Q75" s="400">
        <f t="shared" si="17"/>
        <v>132.69631899999999</v>
      </c>
      <c r="R75" s="400">
        <f t="shared" si="17"/>
        <v>148.32474999999999</v>
      </c>
      <c r="S75" s="400">
        <f t="shared" si="17"/>
        <v>228.72272500000003</v>
      </c>
      <c r="T75" s="400">
        <f t="shared" si="17"/>
        <v>202.607482</v>
      </c>
      <c r="U75" s="400">
        <f t="shared" si="17"/>
        <v>166.63540599999999</v>
      </c>
      <c r="V75" s="266">
        <f>SUM(L75,R75,S75,T75,U75)</f>
        <v>844.58909499999993</v>
      </c>
      <c r="W75" s="236" t="s">
        <v>304</v>
      </c>
    </row>
  </sheetData>
  <sheetProtection algorithmName="SHA-512" hashValue="Xj0naTVLUvgaQCwl2hMaiI9+jkCBDpnn8OeIMnNC8GIRC7tjK8SMmdDd2/N53LrH2ReolHXAYWI2n/nxJRnIFg==" saltValue="4sWUuGoM0gG3W5KHIy8rBQ==" spinCount="100000" sheet="1" objects="1" scenarios="1"/>
  <mergeCells count="7">
    <mergeCell ref="O2:S2"/>
    <mergeCell ref="O3:S3"/>
    <mergeCell ref="O4:S4"/>
    <mergeCell ref="G15:L15"/>
    <mergeCell ref="C10:V10"/>
    <mergeCell ref="B12:V12"/>
    <mergeCell ref="M15:R15"/>
  </mergeCells>
  <phoneticPr fontId="24" type="noConversion"/>
  <pageMargins left="0.70866141732283472" right="0.70866141732283472" top="0.74803149606299213" bottom="0.74803149606299213" header="0.31496062992125984" footer="0.31496062992125984"/>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873A-B884-48D0-8CC7-1CFB6D17D0DB}">
  <sheetPr>
    <tabColor theme="7"/>
  </sheetPr>
  <dimension ref="A1:X125"/>
  <sheetViews>
    <sheetView topLeftCell="A97" zoomScale="70" zoomScaleNormal="70" workbookViewId="0">
      <selection activeCell="J111" sqref="J111"/>
    </sheetView>
  </sheetViews>
  <sheetFormatPr defaultColWidth="9" defaultRowHeight="15" x14ac:dyDescent="0.2"/>
  <cols>
    <col min="1" max="1" width="1.625" style="1" customWidth="1"/>
    <col min="2" max="2" width="9.375" style="30" customWidth="1"/>
    <col min="3" max="3" width="30.875" style="38" customWidth="1"/>
    <col min="4" max="4" width="54.5" style="1" customWidth="1"/>
    <col min="5" max="15" width="13.625" style="1" customWidth="1"/>
    <col min="16" max="16" width="11.375" style="1" customWidth="1"/>
    <col min="17" max="17" width="11.375" style="2" customWidth="1"/>
    <col min="18" max="19" width="11.375" style="1" customWidth="1"/>
    <col min="20" max="20" width="11.375" style="2" customWidth="1"/>
    <col min="21" max="21" width="12.25" style="2" bestFit="1" customWidth="1"/>
    <col min="22" max="22" width="113.875" style="108" customWidth="1"/>
    <col min="23" max="23" width="10.625" style="2" customWidth="1"/>
    <col min="24" max="16384" width="9" style="1"/>
  </cols>
  <sheetData>
    <row r="1" spans="1:23" ht="23.25" x14ac:dyDescent="0.2">
      <c r="C1" s="225" t="s">
        <v>305</v>
      </c>
      <c r="D1" s="6"/>
      <c r="I1" s="174"/>
      <c r="J1" s="358" t="s">
        <v>21</v>
      </c>
      <c r="K1" s="358"/>
      <c r="L1" s="358"/>
      <c r="M1" s="358"/>
      <c r="N1" s="2"/>
      <c r="O1" s="2"/>
      <c r="P1" s="2"/>
      <c r="Q1" s="1"/>
      <c r="S1" s="2"/>
      <c r="V1" s="7"/>
      <c r="W1" s="1"/>
    </row>
    <row r="2" spans="1:23" x14ac:dyDescent="0.2">
      <c r="C2" s="43" t="s">
        <v>79</v>
      </c>
      <c r="D2" s="43"/>
      <c r="I2" s="168"/>
      <c r="J2" s="359" t="s">
        <v>22</v>
      </c>
      <c r="K2" s="359"/>
      <c r="L2" s="359"/>
      <c r="M2" s="359"/>
      <c r="N2" s="2"/>
      <c r="O2" s="2"/>
      <c r="P2" s="2"/>
      <c r="Q2" s="1"/>
      <c r="S2" s="2"/>
      <c r="V2" s="7"/>
      <c r="W2" s="1"/>
    </row>
    <row r="3" spans="1:23" x14ac:dyDescent="0.2">
      <c r="C3" s="44" t="s">
        <v>306</v>
      </c>
      <c r="D3" s="44"/>
      <c r="I3" s="136"/>
      <c r="J3" s="358" t="s">
        <v>23</v>
      </c>
      <c r="K3" s="358"/>
      <c r="L3" s="358"/>
      <c r="M3" s="358"/>
      <c r="N3" s="2"/>
      <c r="O3" s="2"/>
      <c r="P3" s="2"/>
      <c r="Q3" s="1"/>
      <c r="S3" s="2"/>
      <c r="V3" s="7"/>
      <c r="W3" s="1"/>
    </row>
    <row r="4" spans="1:23" ht="16.5" customHeight="1" x14ac:dyDescent="0.2">
      <c r="C4" s="46" t="s">
        <v>307</v>
      </c>
      <c r="D4" s="46"/>
      <c r="E4" s="46"/>
      <c r="K4" s="2"/>
      <c r="L4" s="2"/>
      <c r="M4" s="2"/>
      <c r="N4" s="2"/>
      <c r="O4" s="2"/>
      <c r="P4" s="2"/>
      <c r="Q4" s="1"/>
      <c r="S4" s="2"/>
      <c r="V4" s="7"/>
      <c r="W4" s="1"/>
    </row>
    <row r="5" spans="1:23" ht="15.75" x14ac:dyDescent="0.2">
      <c r="A5" s="91"/>
      <c r="B5" s="91"/>
      <c r="C5" s="375"/>
      <c r="D5" s="375"/>
      <c r="E5" s="375"/>
      <c r="F5" s="375"/>
      <c r="G5" s="375"/>
      <c r="H5" s="375"/>
      <c r="I5" s="375"/>
      <c r="J5" s="375"/>
      <c r="K5" s="375"/>
      <c r="L5" s="375"/>
      <c r="M5" s="375"/>
      <c r="N5" s="375"/>
      <c r="O5" s="375"/>
      <c r="P5" s="375"/>
      <c r="Q5" s="375"/>
      <c r="R5" s="375"/>
      <c r="S5" s="375"/>
      <c r="T5" s="375"/>
      <c r="U5" s="375"/>
      <c r="V5" s="375"/>
      <c r="W5" s="1"/>
    </row>
    <row r="6" spans="1:23" ht="15.75" customHeight="1" thickBot="1" x14ac:dyDescent="0.25">
      <c r="A6" s="91"/>
      <c r="B6" s="91"/>
      <c r="C6" s="375"/>
      <c r="D6" s="375"/>
      <c r="E6" s="375"/>
      <c r="F6" s="375"/>
      <c r="G6" s="375"/>
      <c r="H6" s="375"/>
      <c r="I6" s="375"/>
      <c r="J6" s="375"/>
      <c r="K6" s="375"/>
      <c r="L6" s="375"/>
      <c r="M6" s="375"/>
      <c r="N6" s="375"/>
      <c r="O6" s="375"/>
      <c r="P6" s="375"/>
      <c r="Q6" s="375"/>
      <c r="R6" s="375"/>
      <c r="S6" s="375"/>
      <c r="T6" s="375"/>
      <c r="U6" s="375"/>
      <c r="V6" s="375"/>
      <c r="W6" s="1"/>
    </row>
    <row r="7" spans="1:23" customFormat="1" ht="18.75" x14ac:dyDescent="0.25">
      <c r="B7" s="92"/>
      <c r="C7" s="86" t="s">
        <v>84</v>
      </c>
      <c r="D7" s="87"/>
      <c r="E7" s="87"/>
      <c r="F7" s="87"/>
      <c r="G7" s="87"/>
      <c r="H7" s="87"/>
      <c r="I7" s="87"/>
      <c r="J7" s="87"/>
      <c r="K7" s="87"/>
      <c r="L7" s="87"/>
      <c r="M7" s="87"/>
      <c r="N7" s="87"/>
      <c r="O7" s="87"/>
      <c r="P7" s="87"/>
      <c r="Q7" s="93"/>
      <c r="R7" s="87"/>
      <c r="S7" s="87"/>
      <c r="T7" s="87"/>
      <c r="U7" s="87"/>
      <c r="V7" s="97"/>
    </row>
    <row r="8" spans="1:23" customFormat="1" thickBot="1" x14ac:dyDescent="0.25">
      <c r="B8" s="88"/>
      <c r="C8" s="361" t="s">
        <v>85</v>
      </c>
      <c r="D8" s="361"/>
      <c r="E8" s="361"/>
      <c r="F8" s="361"/>
      <c r="G8" s="361"/>
      <c r="H8" s="361"/>
      <c r="I8" s="361"/>
      <c r="J8" s="361"/>
      <c r="K8" s="361"/>
      <c r="L8" s="361"/>
      <c r="M8" s="361"/>
      <c r="N8" s="361"/>
      <c r="O8" s="361"/>
      <c r="P8" s="361"/>
      <c r="Q8" s="361"/>
      <c r="R8" s="361"/>
      <c r="S8" s="361"/>
      <c r="T8" s="361"/>
      <c r="U8" s="361"/>
      <c r="V8" s="362"/>
    </row>
    <row r="9" spans="1:23" ht="4.5" customHeight="1" thickBot="1" x14ac:dyDescent="0.25">
      <c r="A9" s="91"/>
      <c r="B9" s="91"/>
      <c r="C9" s="128"/>
      <c r="D9" s="128"/>
      <c r="E9" s="128"/>
      <c r="F9" s="128"/>
      <c r="G9" s="128"/>
      <c r="H9" s="128"/>
      <c r="I9" s="128"/>
      <c r="J9" s="128"/>
      <c r="K9" s="128"/>
      <c r="L9" s="128"/>
      <c r="M9" s="128"/>
      <c r="N9" s="128"/>
      <c r="O9" s="128"/>
      <c r="P9" s="128"/>
      <c r="Q9" s="128"/>
      <c r="R9" s="128"/>
      <c r="S9" s="128"/>
      <c r="T9" s="128"/>
      <c r="U9" s="128"/>
      <c r="V9" s="128"/>
      <c r="W9" s="1"/>
    </row>
    <row r="10" spans="1:23" ht="26.25" customHeight="1" thickBot="1" x14ac:dyDescent="0.25">
      <c r="A10" s="91"/>
      <c r="B10" s="363" t="s">
        <v>86</v>
      </c>
      <c r="C10" s="364"/>
      <c r="D10" s="364"/>
      <c r="E10" s="364"/>
      <c r="F10" s="364"/>
      <c r="G10" s="364"/>
      <c r="H10" s="364"/>
      <c r="I10" s="364"/>
      <c r="J10" s="364"/>
      <c r="K10" s="364"/>
      <c r="L10" s="364"/>
      <c r="M10" s="364"/>
      <c r="N10" s="364"/>
      <c r="O10" s="364"/>
      <c r="P10" s="364"/>
      <c r="Q10" s="364"/>
      <c r="R10" s="364"/>
      <c r="S10" s="364"/>
      <c r="T10" s="364"/>
      <c r="U10" s="364"/>
      <c r="V10" s="365"/>
      <c r="W10" s="1"/>
    </row>
    <row r="11" spans="1:23" ht="16.5" thickBot="1" x14ac:dyDescent="0.25">
      <c r="B11" s="128"/>
      <c r="C11" s="128"/>
      <c r="D11" s="128"/>
      <c r="E11" s="128"/>
      <c r="F11" s="128"/>
      <c r="G11" s="128"/>
      <c r="H11" s="128"/>
      <c r="I11" s="128"/>
      <c r="J11" s="128"/>
      <c r="K11" s="128"/>
      <c r="L11" s="128"/>
      <c r="M11" s="128"/>
      <c r="N11" s="128"/>
      <c r="O11" s="128"/>
      <c r="P11" s="128"/>
      <c r="Q11" s="128"/>
      <c r="R11" s="128"/>
      <c r="S11" s="128"/>
      <c r="T11" s="128"/>
      <c r="U11" s="128"/>
      <c r="V11" s="128"/>
      <c r="W11" s="1"/>
    </row>
    <row r="12" spans="1:23" customFormat="1" ht="18.600000000000001" customHeight="1" x14ac:dyDescent="0.25">
      <c r="B12" s="92"/>
      <c r="C12" s="373" t="s">
        <v>308</v>
      </c>
      <c r="D12" s="373"/>
      <c r="E12" s="87"/>
      <c r="F12" s="87"/>
      <c r="G12" s="87"/>
      <c r="H12" s="87"/>
      <c r="I12" s="87"/>
      <c r="J12" s="87"/>
      <c r="K12" s="87"/>
      <c r="L12" s="87"/>
      <c r="M12" s="87"/>
      <c r="N12" s="87"/>
      <c r="O12" s="87"/>
      <c r="P12" s="87"/>
      <c r="Q12" s="93"/>
      <c r="R12" s="87"/>
      <c r="S12" s="87"/>
      <c r="T12" s="87"/>
      <c r="U12" s="87"/>
      <c r="V12" s="97"/>
    </row>
    <row r="13" spans="1:23" customFormat="1" thickBot="1" x14ac:dyDescent="0.25">
      <c r="B13" s="88"/>
      <c r="C13" s="374"/>
      <c r="D13" s="374"/>
      <c r="E13" s="132"/>
      <c r="F13" s="132"/>
      <c r="G13" s="132"/>
      <c r="H13" s="132"/>
      <c r="I13" s="132"/>
      <c r="J13" s="132"/>
      <c r="K13" s="132"/>
      <c r="L13" s="132"/>
      <c r="M13" s="132"/>
      <c r="N13" s="132"/>
      <c r="O13" s="132"/>
      <c r="P13" s="132"/>
      <c r="Q13" s="132"/>
      <c r="R13" s="132"/>
      <c r="S13" s="132"/>
      <c r="T13" s="132"/>
      <c r="U13" s="132"/>
      <c r="V13" s="133"/>
    </row>
    <row r="14" spans="1:23" ht="15.75" x14ac:dyDescent="0.2">
      <c r="A14" s="91"/>
      <c r="B14" s="91"/>
      <c r="C14" s="375"/>
      <c r="D14" s="375"/>
      <c r="E14" s="375"/>
      <c r="F14" s="375"/>
      <c r="G14" s="375"/>
      <c r="H14" s="375"/>
      <c r="I14" s="375"/>
      <c r="J14" s="375"/>
      <c r="K14" s="375"/>
      <c r="L14" s="375"/>
      <c r="M14" s="375"/>
      <c r="N14" s="375"/>
      <c r="O14" s="375"/>
      <c r="P14" s="375"/>
      <c r="Q14" s="375"/>
      <c r="R14" s="375"/>
      <c r="S14" s="375"/>
      <c r="T14" s="375"/>
      <c r="U14" s="375"/>
      <c r="V14" s="375"/>
      <c r="W14" s="1"/>
    </row>
    <row r="15" spans="1:23" ht="15.75" thickBot="1" x14ac:dyDescent="0.25">
      <c r="C15" s="165"/>
      <c r="D15" s="166"/>
      <c r="F15" s="167"/>
      <c r="K15" s="2"/>
      <c r="L15" s="2"/>
      <c r="M15" s="2"/>
      <c r="N15" s="2"/>
      <c r="O15" s="2"/>
      <c r="P15" s="2"/>
      <c r="Q15" s="1"/>
      <c r="S15" s="2"/>
      <c r="W15" s="1"/>
    </row>
    <row r="16" spans="1:23" s="2" customFormat="1" ht="65.099999999999994" customHeight="1" thickBot="1" x14ac:dyDescent="0.25">
      <c r="B16" s="82" t="s">
        <v>309</v>
      </c>
      <c r="C16" s="81" t="s">
        <v>310</v>
      </c>
      <c r="D16" s="69" t="s">
        <v>93</v>
      </c>
      <c r="E16" s="69" t="s">
        <v>311</v>
      </c>
      <c r="F16" s="130" t="s">
        <v>96</v>
      </c>
      <c r="G16" s="68" t="s">
        <v>97</v>
      </c>
      <c r="H16" s="68" t="s">
        <v>98</v>
      </c>
      <c r="I16" s="68" t="s">
        <v>99</v>
      </c>
      <c r="J16" s="75" t="s">
        <v>100</v>
      </c>
      <c r="K16" s="69" t="s">
        <v>101</v>
      </c>
      <c r="L16" s="130" t="s">
        <v>102</v>
      </c>
      <c r="M16" s="68" t="s">
        <v>103</v>
      </c>
      <c r="N16" s="68" t="s">
        <v>104</v>
      </c>
      <c r="O16" s="68" t="s">
        <v>105</v>
      </c>
      <c r="P16" s="75" t="s">
        <v>106</v>
      </c>
      <c r="Q16" s="69" t="s">
        <v>312</v>
      </c>
      <c r="R16" s="69" t="s">
        <v>313</v>
      </c>
      <c r="S16" s="69" t="s">
        <v>314</v>
      </c>
      <c r="T16" s="69" t="s">
        <v>315</v>
      </c>
      <c r="U16" s="69" t="s">
        <v>111</v>
      </c>
      <c r="V16" s="184" t="s">
        <v>316</v>
      </c>
    </row>
    <row r="17" spans="2:23" ht="30" x14ac:dyDescent="0.2">
      <c r="B17" s="367"/>
      <c r="C17" s="376" t="s">
        <v>317</v>
      </c>
      <c r="D17" s="70" t="s">
        <v>318</v>
      </c>
      <c r="E17" s="72" t="s">
        <v>319</v>
      </c>
      <c r="F17" s="300">
        <v>11.287000000000001</v>
      </c>
      <c r="G17" s="301">
        <v>0</v>
      </c>
      <c r="H17" s="301">
        <v>0</v>
      </c>
      <c r="I17" s="301">
        <v>0</v>
      </c>
      <c r="J17" s="276">
        <v>130.78100000000001</v>
      </c>
      <c r="K17" s="277">
        <v>142.06800000000001</v>
      </c>
      <c r="L17" s="300">
        <v>0</v>
      </c>
      <c r="M17" s="301">
        <v>0</v>
      </c>
      <c r="N17" s="301">
        <v>0</v>
      </c>
      <c r="O17" s="301">
        <v>0</v>
      </c>
      <c r="P17" s="276">
        <v>204.31172292722553</v>
      </c>
      <c r="Q17" s="277">
        <v>204.31172292722553</v>
      </c>
      <c r="R17" s="278">
        <v>521.16778170624571</v>
      </c>
      <c r="S17" s="278">
        <v>438.59795198055298</v>
      </c>
      <c r="T17" s="278">
        <v>12202.215229265763</v>
      </c>
      <c r="U17" s="279">
        <v>13508.360685879787</v>
      </c>
      <c r="V17" s="98" t="s">
        <v>320</v>
      </c>
      <c r="W17" s="1"/>
    </row>
    <row r="18" spans="2:23" ht="58.7" customHeight="1" x14ac:dyDescent="0.2">
      <c r="B18" s="368"/>
      <c r="C18" s="377"/>
      <c r="D18" s="71" t="s">
        <v>321</v>
      </c>
      <c r="E18" s="140" t="s">
        <v>116</v>
      </c>
      <c r="F18" s="173">
        <v>5</v>
      </c>
      <c r="G18" s="174">
        <v>0</v>
      </c>
      <c r="H18" s="174">
        <v>0</v>
      </c>
      <c r="I18" s="174">
        <v>0</v>
      </c>
      <c r="J18" s="172">
        <v>152</v>
      </c>
      <c r="K18" s="77">
        <v>157</v>
      </c>
      <c r="L18" s="161">
        <v>0</v>
      </c>
      <c r="M18" s="162">
        <v>0</v>
      </c>
      <c r="N18" s="162">
        <v>0</v>
      </c>
      <c r="O18" s="162">
        <v>0</v>
      </c>
      <c r="P18" s="163">
        <v>87</v>
      </c>
      <c r="Q18" s="77">
        <v>87</v>
      </c>
      <c r="R18" s="164">
        <v>197</v>
      </c>
      <c r="S18" s="164">
        <v>164</v>
      </c>
      <c r="T18" s="164">
        <v>5191</v>
      </c>
      <c r="U18" s="79">
        <v>5796</v>
      </c>
      <c r="V18" s="98" t="s">
        <v>322</v>
      </c>
      <c r="W18" s="1"/>
    </row>
    <row r="19" spans="2:23" x14ac:dyDescent="0.2">
      <c r="B19" s="368"/>
      <c r="C19" s="377"/>
      <c r="D19" s="71" t="s">
        <v>323</v>
      </c>
      <c r="E19" s="73" t="s">
        <v>129</v>
      </c>
      <c r="F19" s="280">
        <v>69.90874585623547</v>
      </c>
      <c r="G19" s="281">
        <v>105.77623781269524</v>
      </c>
      <c r="H19" s="281">
        <v>106.0035095446172</v>
      </c>
      <c r="I19" s="281">
        <v>89.058626851224247</v>
      </c>
      <c r="J19" s="282">
        <v>49.088538364459033</v>
      </c>
      <c r="K19" s="283">
        <f>SUM(F19:J19)</f>
        <v>419.83565842923122</v>
      </c>
      <c r="L19" s="284">
        <v>121.21674010199546</v>
      </c>
      <c r="M19" s="285">
        <v>161.85600686708995</v>
      </c>
      <c r="N19" s="285">
        <v>160.75138531913848</v>
      </c>
      <c r="O19" s="285">
        <v>185.34610442042862</v>
      </c>
      <c r="P19" s="282">
        <v>206.21973085530308</v>
      </c>
      <c r="Q19" s="283">
        <f>SUM(L19:P19)</f>
        <v>835.38996756395557</v>
      </c>
      <c r="R19" s="286">
        <v>1297.8272212007037</v>
      </c>
      <c r="S19" s="286">
        <v>5771.5498601142535</v>
      </c>
      <c r="T19" s="286">
        <v>20569.217646290686</v>
      </c>
      <c r="U19" s="279">
        <f>SUM(K19+Q19+R19+S19+T19)</f>
        <v>28893.820353598829</v>
      </c>
      <c r="V19" s="99" t="s">
        <v>324</v>
      </c>
      <c r="W19" s="1"/>
    </row>
    <row r="20" spans="2:23" x14ac:dyDescent="0.2">
      <c r="B20" s="368"/>
      <c r="C20" s="377"/>
      <c r="D20" s="71" t="s">
        <v>325</v>
      </c>
      <c r="E20" s="73" t="s">
        <v>129</v>
      </c>
      <c r="F20" s="280">
        <v>0</v>
      </c>
      <c r="G20" s="281">
        <v>4.1619938637076984E-2</v>
      </c>
      <c r="H20" s="281">
        <v>4.1619938637076984E-2</v>
      </c>
      <c r="I20" s="281">
        <v>4.1619938637076984E-2</v>
      </c>
      <c r="J20" s="282">
        <v>4.1619938637076984E-2</v>
      </c>
      <c r="K20" s="283">
        <f>SUM(F20:J20)</f>
        <v>0.16647975454830793</v>
      </c>
      <c r="L20" s="284">
        <v>0</v>
      </c>
      <c r="M20" s="285">
        <v>0</v>
      </c>
      <c r="N20" s="285">
        <v>0</v>
      </c>
      <c r="O20" s="285">
        <v>0</v>
      </c>
      <c r="P20" s="282">
        <v>0</v>
      </c>
      <c r="Q20" s="283">
        <f>SUM(L20:P20)</f>
        <v>0</v>
      </c>
      <c r="R20" s="286">
        <v>0</v>
      </c>
      <c r="S20" s="286">
        <v>0</v>
      </c>
      <c r="T20" s="286">
        <v>1.9495636262808029</v>
      </c>
      <c r="U20" s="279">
        <f>SUM(K20+Q20+R20+S20+T20)</f>
        <v>2.1160433808291108</v>
      </c>
      <c r="V20" s="99" t="s">
        <v>326</v>
      </c>
      <c r="W20" s="1"/>
    </row>
    <row r="21" spans="2:23" ht="21" customHeight="1" thickBot="1" x14ac:dyDescent="0.25">
      <c r="B21" s="369"/>
      <c r="C21" s="378"/>
      <c r="D21" s="24" t="s">
        <v>327</v>
      </c>
      <c r="E21" s="74" t="s">
        <v>129</v>
      </c>
      <c r="F21" s="264">
        <f>SUM(F19:F20)</f>
        <v>69.90874585623547</v>
      </c>
      <c r="G21" s="265">
        <f>SUM(G19:G20)</f>
        <v>105.81785775133233</v>
      </c>
      <c r="H21" s="265">
        <f t="shared" ref="H21:J21" si="0">SUM(H19:H20)</f>
        <v>106.04512948325429</v>
      </c>
      <c r="I21" s="265">
        <f t="shared" si="0"/>
        <v>89.10024678986133</v>
      </c>
      <c r="J21" s="265">
        <f t="shared" si="0"/>
        <v>49.13015830309611</v>
      </c>
      <c r="K21" s="287">
        <f>SUM(K19:K20)</f>
        <v>420.00213818377955</v>
      </c>
      <c r="L21" s="264">
        <f>SUM(L19:L20)</f>
        <v>121.21674010199546</v>
      </c>
      <c r="M21" s="265">
        <f>SUM(M19:M20)</f>
        <v>161.85600686708995</v>
      </c>
      <c r="N21" s="265">
        <f>SUM(N19:N20)</f>
        <v>160.75138531913848</v>
      </c>
      <c r="O21" s="265">
        <f t="shared" ref="O21" si="1">SUM(O19:O20)</f>
        <v>185.34610442042862</v>
      </c>
      <c r="P21" s="266">
        <f t="shared" ref="P21:U21" si="2">SUM(P19:P20)</f>
        <v>206.21973085530308</v>
      </c>
      <c r="Q21" s="287">
        <f t="shared" si="2"/>
        <v>835.38996756395557</v>
      </c>
      <c r="R21" s="287">
        <f t="shared" si="2"/>
        <v>1297.8272212007037</v>
      </c>
      <c r="S21" s="287">
        <f t="shared" si="2"/>
        <v>5771.5498601142535</v>
      </c>
      <c r="T21" s="287">
        <f t="shared" si="2"/>
        <v>20571.167209916966</v>
      </c>
      <c r="U21" s="269">
        <f t="shared" si="2"/>
        <v>28895.936396979658</v>
      </c>
      <c r="V21" s="100" t="s">
        <v>328</v>
      </c>
      <c r="W21" s="1"/>
    </row>
    <row r="22" spans="2:23" ht="16.350000000000001" customHeight="1" thickBot="1" x14ac:dyDescent="0.25">
      <c r="B22" s="40"/>
      <c r="C22" s="40"/>
      <c r="D22" s="3"/>
      <c r="E22" s="134"/>
      <c r="F22" s="131"/>
      <c r="G22" s="131"/>
      <c r="H22" s="131"/>
      <c r="I22" s="131"/>
      <c r="J22" s="131"/>
      <c r="K22" s="131"/>
      <c r="L22" s="131"/>
      <c r="M22" s="131"/>
      <c r="N22" s="131"/>
      <c r="O22" s="131"/>
      <c r="P22" s="131"/>
      <c r="Q22" s="131"/>
      <c r="R22" s="131"/>
      <c r="S22" s="131"/>
      <c r="T22" s="131"/>
      <c r="U22" s="131"/>
      <c r="V22" s="135"/>
      <c r="W22" s="1"/>
    </row>
    <row r="23" spans="2:23" s="2" customFormat="1" ht="62.1" customHeight="1" thickBot="1" x14ac:dyDescent="0.25">
      <c r="B23" s="42" t="s">
        <v>329</v>
      </c>
      <c r="C23" s="67" t="s">
        <v>330</v>
      </c>
      <c r="D23" s="69" t="s">
        <v>93</v>
      </c>
      <c r="E23" s="69" t="s">
        <v>311</v>
      </c>
      <c r="F23" s="130" t="s">
        <v>96</v>
      </c>
      <c r="G23" s="68" t="s">
        <v>97</v>
      </c>
      <c r="H23" s="68" t="s">
        <v>98</v>
      </c>
      <c r="I23" s="68" t="s">
        <v>99</v>
      </c>
      <c r="J23" s="75" t="s">
        <v>100</v>
      </c>
      <c r="K23" s="69" t="s">
        <v>101</v>
      </c>
      <c r="L23" s="130" t="s">
        <v>102</v>
      </c>
      <c r="M23" s="68" t="s">
        <v>103</v>
      </c>
      <c r="N23" s="68" t="s">
        <v>104</v>
      </c>
      <c r="O23" s="68" t="s">
        <v>105</v>
      </c>
      <c r="P23" s="75" t="s">
        <v>106</v>
      </c>
      <c r="Q23" s="69" t="s">
        <v>312</v>
      </c>
      <c r="R23" s="69" t="s">
        <v>313</v>
      </c>
      <c r="S23" s="69" t="s">
        <v>314</v>
      </c>
      <c r="T23" s="69" t="s">
        <v>315</v>
      </c>
      <c r="U23" s="69" t="s">
        <v>111</v>
      </c>
      <c r="V23" s="184" t="s">
        <v>316</v>
      </c>
    </row>
    <row r="24" spans="2:23" ht="29.1" customHeight="1" x14ac:dyDescent="0.2">
      <c r="B24" s="367"/>
      <c r="C24" s="367" t="s">
        <v>331</v>
      </c>
      <c r="D24" s="70" t="s">
        <v>332</v>
      </c>
      <c r="E24" s="72" t="s">
        <v>333</v>
      </c>
      <c r="F24" s="302">
        <v>0</v>
      </c>
      <c r="G24" s="303">
        <v>0</v>
      </c>
      <c r="H24" s="303">
        <v>0</v>
      </c>
      <c r="I24" s="303">
        <v>0</v>
      </c>
      <c r="J24" s="304">
        <v>136.68273684210524</v>
      </c>
      <c r="K24" s="305">
        <v>136.68273684210524</v>
      </c>
      <c r="L24" s="302">
        <v>0</v>
      </c>
      <c r="M24" s="303">
        <v>0</v>
      </c>
      <c r="N24" s="303">
        <v>0</v>
      </c>
      <c r="O24" s="303">
        <v>0</v>
      </c>
      <c r="P24" s="304">
        <v>1092.5186244651745</v>
      </c>
      <c r="Q24" s="305">
        <v>1092.5186244651745</v>
      </c>
      <c r="R24" s="306">
        <v>1460.5372057810623</v>
      </c>
      <c r="S24" s="306">
        <v>1142.1488786308539</v>
      </c>
      <c r="T24" s="306">
        <v>1213.5297415473169</v>
      </c>
      <c r="U24" s="307">
        <v>5045.417187266512</v>
      </c>
      <c r="V24" s="98" t="s">
        <v>334</v>
      </c>
      <c r="W24" s="1"/>
    </row>
    <row r="25" spans="2:23" ht="60.6" customHeight="1" x14ac:dyDescent="0.2">
      <c r="B25" s="368"/>
      <c r="C25" s="368"/>
      <c r="D25" s="71" t="s">
        <v>321</v>
      </c>
      <c r="E25" s="140" t="s">
        <v>116</v>
      </c>
      <c r="F25" s="173">
        <v>0</v>
      </c>
      <c r="G25" s="174">
        <v>0</v>
      </c>
      <c r="H25" s="174">
        <v>0</v>
      </c>
      <c r="I25" s="174">
        <v>0</v>
      </c>
      <c r="J25" s="172">
        <v>42</v>
      </c>
      <c r="K25" s="77">
        <v>42</v>
      </c>
      <c r="L25" s="161">
        <v>0</v>
      </c>
      <c r="M25" s="162">
        <v>0</v>
      </c>
      <c r="N25" s="162">
        <v>0</v>
      </c>
      <c r="O25" s="162">
        <v>0</v>
      </c>
      <c r="P25" s="163">
        <v>89</v>
      </c>
      <c r="Q25" s="77">
        <v>89</v>
      </c>
      <c r="R25" s="164">
        <v>157</v>
      </c>
      <c r="S25" s="164">
        <v>137</v>
      </c>
      <c r="T25" s="164">
        <v>146</v>
      </c>
      <c r="U25" s="79">
        <v>571</v>
      </c>
      <c r="V25" s="98" t="s">
        <v>322</v>
      </c>
      <c r="W25" s="1"/>
    </row>
    <row r="26" spans="2:23" x14ac:dyDescent="0.2">
      <c r="B26" s="368"/>
      <c r="C26" s="368"/>
      <c r="D26" s="71" t="s">
        <v>335</v>
      </c>
      <c r="E26" s="73" t="s">
        <v>129</v>
      </c>
      <c r="F26" s="280">
        <v>25.507184514451495</v>
      </c>
      <c r="G26" s="281">
        <v>35.951186762398535</v>
      </c>
      <c r="H26" s="281">
        <v>36.030379381573503</v>
      </c>
      <c r="I26" s="281">
        <v>36.030379381573503</v>
      </c>
      <c r="J26" s="282">
        <v>36.030379381573503</v>
      </c>
      <c r="K26" s="283">
        <f>SUM(F26:J26)</f>
        <v>169.54950942157055</v>
      </c>
      <c r="L26" s="284">
        <v>319.87432980062425</v>
      </c>
      <c r="M26" s="285">
        <v>322.73994216920602</v>
      </c>
      <c r="N26" s="285">
        <v>322.73994216920602</v>
      </c>
      <c r="O26" s="285">
        <v>393.4308126563306</v>
      </c>
      <c r="P26" s="282">
        <v>523.85122335078177</v>
      </c>
      <c r="Q26" s="283">
        <f>SUM(L26:P26)</f>
        <v>1882.6362501461485</v>
      </c>
      <c r="R26" s="286">
        <v>1924.0639491225768</v>
      </c>
      <c r="S26" s="286">
        <v>1565.3896892048901</v>
      </c>
      <c r="T26" s="286">
        <v>1343.4578553180834</v>
      </c>
      <c r="U26" s="279">
        <f>SUM(K26+Q26+R26+S26+T26)</f>
        <v>6885.0972532132691</v>
      </c>
      <c r="V26" s="99" t="s">
        <v>336</v>
      </c>
      <c r="W26" s="1"/>
    </row>
    <row r="27" spans="2:23" x14ac:dyDescent="0.2">
      <c r="B27" s="368"/>
      <c r="C27" s="368"/>
      <c r="D27" s="71" t="s">
        <v>337</v>
      </c>
      <c r="E27" s="73" t="s">
        <v>129</v>
      </c>
      <c r="F27" s="280">
        <v>0</v>
      </c>
      <c r="G27" s="281">
        <v>0</v>
      </c>
      <c r="H27" s="281">
        <v>0</v>
      </c>
      <c r="I27" s="281">
        <v>0</v>
      </c>
      <c r="J27" s="282">
        <v>0</v>
      </c>
      <c r="K27" s="283">
        <f>SUM(F27:J27)</f>
        <v>0</v>
      </c>
      <c r="L27" s="284">
        <v>0</v>
      </c>
      <c r="M27" s="285">
        <v>0</v>
      </c>
      <c r="N27" s="285">
        <v>0</v>
      </c>
      <c r="O27" s="285">
        <v>0</v>
      </c>
      <c r="P27" s="282">
        <v>0</v>
      </c>
      <c r="Q27" s="283">
        <f>SUM(L27:P27)</f>
        <v>0</v>
      </c>
      <c r="R27" s="286">
        <v>0</v>
      </c>
      <c r="S27" s="286">
        <v>0</v>
      </c>
      <c r="T27" s="286">
        <v>8.4903746200000012E-3</v>
      </c>
      <c r="U27" s="279">
        <f>SUM(K27+Q27+R27+S27+T27)</f>
        <v>8.4903746200000012E-3</v>
      </c>
      <c r="V27" s="99" t="s">
        <v>338</v>
      </c>
      <c r="W27" s="1"/>
    </row>
    <row r="28" spans="2:23" ht="21" customHeight="1" thickBot="1" x14ac:dyDescent="0.25">
      <c r="B28" s="369"/>
      <c r="C28" s="369"/>
      <c r="D28" s="24" t="s">
        <v>339</v>
      </c>
      <c r="E28" s="74" t="s">
        <v>129</v>
      </c>
      <c r="F28" s="264">
        <f>SUM(F26:F27)</f>
        <v>25.507184514451495</v>
      </c>
      <c r="G28" s="265">
        <f>SUM(G26:G27)</f>
        <v>35.951186762398535</v>
      </c>
      <c r="H28" s="265">
        <f t="shared" ref="H28" si="3">SUM(H26:H27)</f>
        <v>36.030379381573503</v>
      </c>
      <c r="I28" s="265">
        <f t="shared" ref="I28" si="4">SUM(I26:I27)</f>
        <v>36.030379381573503</v>
      </c>
      <c r="J28" s="265">
        <f t="shared" ref="J28" si="5">SUM(J26:J27)</f>
        <v>36.030379381573503</v>
      </c>
      <c r="K28" s="287">
        <f>SUM(K26:K27)</f>
        <v>169.54950942157055</v>
      </c>
      <c r="L28" s="264">
        <f>SUM(L26:L27)</f>
        <v>319.87432980062425</v>
      </c>
      <c r="M28" s="265">
        <f>SUM(M26:M27)</f>
        <v>322.73994216920602</v>
      </c>
      <c r="N28" s="265">
        <f t="shared" ref="N28" si="6">SUM(N26:N27)</f>
        <v>322.73994216920602</v>
      </c>
      <c r="O28" s="265">
        <f t="shared" ref="O28" si="7">SUM(O26:O27)</f>
        <v>393.4308126563306</v>
      </c>
      <c r="P28" s="266">
        <f t="shared" ref="P28:U28" si="8">SUM(P26:P27)</f>
        <v>523.85122335078177</v>
      </c>
      <c r="Q28" s="287">
        <f t="shared" si="8"/>
        <v>1882.6362501461485</v>
      </c>
      <c r="R28" s="287">
        <f t="shared" si="8"/>
        <v>1924.0639491225768</v>
      </c>
      <c r="S28" s="287">
        <f t="shared" si="8"/>
        <v>1565.3896892048901</v>
      </c>
      <c r="T28" s="287">
        <f t="shared" si="8"/>
        <v>1343.4663456927033</v>
      </c>
      <c r="U28" s="269">
        <f t="shared" si="8"/>
        <v>6885.1057435878893</v>
      </c>
      <c r="V28" s="100" t="s">
        <v>340</v>
      </c>
      <c r="W28" s="1"/>
    </row>
    <row r="29" spans="2:23" ht="15" customHeight="1" thickBot="1" x14ac:dyDescent="0.25">
      <c r="B29" s="40"/>
      <c r="C29" s="40"/>
      <c r="D29" s="3"/>
      <c r="E29" s="134"/>
      <c r="F29" s="3"/>
      <c r="G29" s="3"/>
      <c r="H29" s="3"/>
      <c r="I29" s="3"/>
      <c r="J29" s="3"/>
      <c r="K29" s="3"/>
      <c r="L29" s="3"/>
      <c r="M29" s="3"/>
      <c r="N29" s="3"/>
      <c r="O29" s="3"/>
      <c r="P29" s="3"/>
      <c r="Q29" s="3"/>
      <c r="R29" s="3"/>
      <c r="S29" s="3"/>
      <c r="T29" s="3"/>
      <c r="U29" s="3"/>
      <c r="V29" s="3"/>
      <c r="W29" s="1"/>
    </row>
    <row r="30" spans="2:23" ht="14.85" customHeight="1" x14ac:dyDescent="0.2">
      <c r="B30" s="379" t="s">
        <v>341</v>
      </c>
      <c r="C30" s="380"/>
      <c r="D30" s="193" t="s">
        <v>342</v>
      </c>
      <c r="E30" s="194" t="s">
        <v>116</v>
      </c>
      <c r="F30" s="188">
        <v>0</v>
      </c>
      <c r="G30" s="183">
        <v>0</v>
      </c>
      <c r="H30" s="183">
        <v>0</v>
      </c>
      <c r="I30" s="183">
        <v>0</v>
      </c>
      <c r="J30" s="185">
        <v>0</v>
      </c>
      <c r="K30" s="76">
        <f t="shared" ref="K30:K36" si="9">SUM(F30:J30)</f>
        <v>0</v>
      </c>
      <c r="L30" s="188">
        <v>0</v>
      </c>
      <c r="M30" s="183">
        <v>0</v>
      </c>
      <c r="N30" s="183">
        <v>0</v>
      </c>
      <c r="O30" s="183">
        <v>0</v>
      </c>
      <c r="P30" s="185">
        <v>0</v>
      </c>
      <c r="Q30" s="76">
        <f t="shared" ref="Q30:Q32" si="10">SUM(L30:P30)</f>
        <v>0</v>
      </c>
      <c r="R30" s="192">
        <v>0</v>
      </c>
      <c r="S30" s="192">
        <v>0</v>
      </c>
      <c r="T30" s="189">
        <v>0</v>
      </c>
      <c r="U30" s="76">
        <f>K30+Q30+R30+S30+T30</f>
        <v>0</v>
      </c>
      <c r="V30" s="245" t="s">
        <v>343</v>
      </c>
      <c r="W30" s="1"/>
    </row>
    <row r="31" spans="2:23" x14ac:dyDescent="0.2">
      <c r="B31" s="381"/>
      <c r="C31" s="382"/>
      <c r="D31" s="23" t="s">
        <v>344</v>
      </c>
      <c r="E31" s="27" t="s">
        <v>140</v>
      </c>
      <c r="F31" s="180">
        <v>0</v>
      </c>
      <c r="G31" s="175">
        <v>0</v>
      </c>
      <c r="H31" s="175">
        <v>0</v>
      </c>
      <c r="I31" s="175">
        <v>0</v>
      </c>
      <c r="J31" s="186">
        <v>0</v>
      </c>
      <c r="K31" s="77">
        <f t="shared" si="9"/>
        <v>0</v>
      </c>
      <c r="L31" s="180">
        <v>0</v>
      </c>
      <c r="M31" s="175">
        <v>0</v>
      </c>
      <c r="N31" s="175">
        <v>0</v>
      </c>
      <c r="O31" s="175">
        <v>0</v>
      </c>
      <c r="P31" s="186">
        <v>0</v>
      </c>
      <c r="Q31" s="77">
        <f t="shared" si="10"/>
        <v>0</v>
      </c>
      <c r="R31" s="177">
        <v>0</v>
      </c>
      <c r="S31" s="177">
        <v>0</v>
      </c>
      <c r="T31" s="190">
        <v>0</v>
      </c>
      <c r="U31" s="77">
        <f t="shared" ref="U31" si="11">K31+Q31+R31+S31+T31</f>
        <v>0</v>
      </c>
      <c r="V31" s="99" t="s">
        <v>345</v>
      </c>
      <c r="W31" s="1"/>
    </row>
    <row r="32" spans="2:23" x14ac:dyDescent="0.2">
      <c r="B32" s="381"/>
      <c r="C32" s="382"/>
      <c r="D32" s="23" t="s">
        <v>159</v>
      </c>
      <c r="E32" s="27" t="s">
        <v>140</v>
      </c>
      <c r="F32" s="292">
        <f>'1. Outcomes'!G30-'1. Outcomes'!G31</f>
        <v>1.2201746031125005E-2</v>
      </c>
      <c r="G32" s="292">
        <f>'1. Outcomes'!H30-'1. Outcomes'!H31</f>
        <v>2.7808124644943089E-2</v>
      </c>
      <c r="H32" s="292">
        <f>'1. Outcomes'!I30-'1. Outcomes'!I31</f>
        <v>4.3414503258760284E-2</v>
      </c>
      <c r="I32" s="292">
        <f>'1. Outcomes'!J30-'1. Outcomes'!J31</f>
        <v>-4.0979118127422609E-2</v>
      </c>
      <c r="J32" s="292">
        <f>'1. Outcomes'!K30-'1. Outcomes'!K31</f>
        <v>-2.5372739513604081E-2</v>
      </c>
      <c r="K32" s="293">
        <f t="shared" si="9"/>
        <v>1.7072516293801687E-2</v>
      </c>
      <c r="L32" s="292">
        <f>'1. Outcomes'!M30-'1. Outcomes'!M31</f>
        <v>9.2075769156405585E-3</v>
      </c>
      <c r="M32" s="292">
        <f>'1. Outcomes'!N30-'1. Outcomes'!N31</f>
        <v>-3.0883135522035587E-2</v>
      </c>
      <c r="N32" s="292">
        <f>'1. Outcomes'!O30-'1. Outcomes'!O31</f>
        <v>2.9026152040289688E-2</v>
      </c>
      <c r="O32" s="292">
        <f>'1. Outcomes'!P30-'1. Outcomes'!P31</f>
        <v>-1.1064560397383794E-2</v>
      </c>
      <c r="P32" s="292">
        <f>'1. Outcomes'!Q30-'1. Outcomes'!Q31</f>
        <v>9.9999999999999645E-2</v>
      </c>
      <c r="Q32" s="293">
        <f t="shared" si="10"/>
        <v>9.628603303651051E-2</v>
      </c>
      <c r="R32" s="314">
        <f>'1. Outcomes'!S30-'1. Outcomes'!S31</f>
        <v>0.11516021197262738</v>
      </c>
      <c r="S32" s="314">
        <f>'1. Outcomes'!T30-'1. Outcomes'!T31</f>
        <v>0.14390485075846815</v>
      </c>
      <c r="T32" s="292">
        <f>'1. Outcomes'!U30-'1. Outcomes'!U31</f>
        <v>0.18820540379025541</v>
      </c>
      <c r="U32" s="293">
        <f>'1. Outcomes'!V30-'1. Outcomes'!V31</f>
        <v>0.69999999999999929</v>
      </c>
      <c r="V32" s="99" t="s">
        <v>346</v>
      </c>
      <c r="W32" s="1"/>
    </row>
    <row r="33" spans="2:23" x14ac:dyDescent="0.2">
      <c r="B33" s="381"/>
      <c r="C33" s="382"/>
      <c r="D33" s="23" t="s">
        <v>347</v>
      </c>
      <c r="E33" s="27" t="s">
        <v>116</v>
      </c>
      <c r="F33" s="292">
        <v>0</v>
      </c>
      <c r="G33" s="308">
        <v>0.10350782514840517</v>
      </c>
      <c r="H33" s="308">
        <v>0.10366972477064706</v>
      </c>
      <c r="I33" s="308">
        <v>0.10383162439288895</v>
      </c>
      <c r="J33" s="309">
        <v>0.10399352401510242</v>
      </c>
      <c r="K33" s="293">
        <v>0.10399352401510242</v>
      </c>
      <c r="L33" s="292">
        <v>3.6077172153265167</v>
      </c>
      <c r="M33" s="308">
        <v>3.6138774959524227</v>
      </c>
      <c r="N33" s="308">
        <v>3.6200377765785561</v>
      </c>
      <c r="O33" s="308">
        <v>3.6261980572044976</v>
      </c>
      <c r="P33" s="309">
        <v>3.6323583378306239</v>
      </c>
      <c r="Q33" s="293">
        <v>3.6323583378306239</v>
      </c>
      <c r="R33" s="314">
        <v>8.0098785752832988</v>
      </c>
      <c r="S33" s="314">
        <v>16.499638424177135</v>
      </c>
      <c r="T33" s="316">
        <v>23.66305450620623</v>
      </c>
      <c r="U33" s="293">
        <v>29.467026443604954</v>
      </c>
      <c r="V33" s="99" t="s">
        <v>348</v>
      </c>
      <c r="W33" s="1"/>
    </row>
    <row r="34" spans="2:23" x14ac:dyDescent="0.2">
      <c r="B34" s="381"/>
      <c r="C34" s="382"/>
      <c r="D34" s="23" t="s">
        <v>349</v>
      </c>
      <c r="E34" s="27" t="s">
        <v>116</v>
      </c>
      <c r="F34" s="310">
        <v>0</v>
      </c>
      <c r="G34" s="311">
        <v>0</v>
      </c>
      <c r="H34" s="311">
        <v>0</v>
      </c>
      <c r="I34" s="311">
        <v>0</v>
      </c>
      <c r="J34" s="312">
        <v>0</v>
      </c>
      <c r="K34" s="313">
        <v>0</v>
      </c>
      <c r="L34" s="310">
        <v>172</v>
      </c>
      <c r="M34" s="311">
        <v>173</v>
      </c>
      <c r="N34" s="311">
        <v>173</v>
      </c>
      <c r="O34" s="311">
        <v>175</v>
      </c>
      <c r="P34" s="312">
        <v>175</v>
      </c>
      <c r="Q34" s="313">
        <v>175</v>
      </c>
      <c r="R34" s="315">
        <v>323</v>
      </c>
      <c r="S34" s="315">
        <v>678</v>
      </c>
      <c r="T34" s="317">
        <v>979</v>
      </c>
      <c r="U34" s="313">
        <v>1234</v>
      </c>
      <c r="V34" s="99" t="s">
        <v>350</v>
      </c>
      <c r="W34" s="1"/>
    </row>
    <row r="35" spans="2:23" ht="30" x14ac:dyDescent="0.2">
      <c r="B35" s="381"/>
      <c r="C35" s="382"/>
      <c r="D35" s="23" t="s">
        <v>351</v>
      </c>
      <c r="E35" s="27" t="s">
        <v>116</v>
      </c>
      <c r="F35" s="180">
        <v>0</v>
      </c>
      <c r="G35" s="175">
        <v>0</v>
      </c>
      <c r="H35" s="175">
        <v>0</v>
      </c>
      <c r="I35" s="175">
        <v>0</v>
      </c>
      <c r="J35" s="186">
        <v>0</v>
      </c>
      <c r="K35" s="77">
        <f t="shared" si="9"/>
        <v>0</v>
      </c>
      <c r="L35" s="180" t="s">
        <v>199</v>
      </c>
      <c r="M35" s="175" t="s">
        <v>199</v>
      </c>
      <c r="N35" s="175" t="s">
        <v>199</v>
      </c>
      <c r="O35" s="175" t="s">
        <v>199</v>
      </c>
      <c r="P35" s="186" t="s">
        <v>199</v>
      </c>
      <c r="Q35" s="77" t="s">
        <v>199</v>
      </c>
      <c r="R35" s="177" t="s">
        <v>199</v>
      </c>
      <c r="S35" s="177" t="s">
        <v>199</v>
      </c>
      <c r="T35" s="190" t="s">
        <v>199</v>
      </c>
      <c r="U35" s="77" t="s">
        <v>199</v>
      </c>
      <c r="V35" s="99" t="s">
        <v>352</v>
      </c>
      <c r="W35" s="1"/>
    </row>
    <row r="36" spans="2:23" x14ac:dyDescent="0.2">
      <c r="B36" s="381"/>
      <c r="C36" s="382"/>
      <c r="D36" s="23" t="s">
        <v>353</v>
      </c>
      <c r="E36" s="27" t="s">
        <v>116</v>
      </c>
      <c r="F36" s="180">
        <v>0</v>
      </c>
      <c r="G36" s="175">
        <v>0</v>
      </c>
      <c r="H36" s="175">
        <v>0</v>
      </c>
      <c r="I36" s="175">
        <v>0</v>
      </c>
      <c r="J36" s="186">
        <v>0</v>
      </c>
      <c r="K36" s="77">
        <f t="shared" si="9"/>
        <v>0</v>
      </c>
      <c r="L36" s="180" t="s">
        <v>199</v>
      </c>
      <c r="M36" s="175" t="s">
        <v>199</v>
      </c>
      <c r="N36" s="175" t="s">
        <v>199</v>
      </c>
      <c r="O36" s="175" t="s">
        <v>199</v>
      </c>
      <c r="P36" s="186" t="s">
        <v>199</v>
      </c>
      <c r="Q36" s="77" t="s">
        <v>199</v>
      </c>
      <c r="R36" s="177" t="s">
        <v>199</v>
      </c>
      <c r="S36" s="177" t="s">
        <v>199</v>
      </c>
      <c r="T36" s="190" t="s">
        <v>199</v>
      </c>
      <c r="U36" s="77" t="s">
        <v>199</v>
      </c>
      <c r="V36" s="99" t="s">
        <v>354</v>
      </c>
      <c r="W36" s="1"/>
    </row>
    <row r="37" spans="2:23" x14ac:dyDescent="0.2">
      <c r="B37" s="381"/>
      <c r="C37" s="382"/>
      <c r="D37" s="23" t="s">
        <v>355</v>
      </c>
      <c r="E37" s="27" t="s">
        <v>116</v>
      </c>
      <c r="F37" s="180">
        <v>0</v>
      </c>
      <c r="G37" s="175">
        <v>0</v>
      </c>
      <c r="H37" s="175">
        <v>0</v>
      </c>
      <c r="I37" s="175">
        <v>0</v>
      </c>
      <c r="J37" s="186">
        <v>0</v>
      </c>
      <c r="K37" s="77">
        <v>0</v>
      </c>
      <c r="L37" s="180">
        <v>0</v>
      </c>
      <c r="M37" s="175">
        <v>0</v>
      </c>
      <c r="N37" s="175">
        <v>0</v>
      </c>
      <c r="O37" s="175">
        <v>0</v>
      </c>
      <c r="P37" s="186">
        <v>0</v>
      </c>
      <c r="Q37" s="77">
        <v>0</v>
      </c>
      <c r="R37" s="177">
        <v>0</v>
      </c>
      <c r="S37" s="177">
        <v>0</v>
      </c>
      <c r="T37" s="190">
        <v>0</v>
      </c>
      <c r="U37" s="77">
        <v>0</v>
      </c>
      <c r="V37" s="99" t="s">
        <v>356</v>
      </c>
      <c r="W37" s="1"/>
    </row>
    <row r="38" spans="2:23" x14ac:dyDescent="0.2">
      <c r="B38" s="381"/>
      <c r="C38" s="382"/>
      <c r="D38" s="23" t="s">
        <v>357</v>
      </c>
      <c r="E38" s="27" t="s">
        <v>116</v>
      </c>
      <c r="F38" s="180" t="s">
        <v>238</v>
      </c>
      <c r="G38" s="180" t="s">
        <v>238</v>
      </c>
      <c r="H38" s="180" t="s">
        <v>238</v>
      </c>
      <c r="I38" s="180" t="s">
        <v>238</v>
      </c>
      <c r="J38" s="180" t="s">
        <v>238</v>
      </c>
      <c r="K38" s="77" t="s">
        <v>238</v>
      </c>
      <c r="L38" s="180" t="s">
        <v>238</v>
      </c>
      <c r="M38" s="180" t="s">
        <v>238</v>
      </c>
      <c r="N38" s="180" t="s">
        <v>238</v>
      </c>
      <c r="O38" s="180" t="s">
        <v>238</v>
      </c>
      <c r="P38" s="180" t="s">
        <v>238</v>
      </c>
      <c r="Q38" s="77" t="s">
        <v>238</v>
      </c>
      <c r="R38" s="177" t="s">
        <v>238</v>
      </c>
      <c r="S38" s="177" t="s">
        <v>238</v>
      </c>
      <c r="T38" s="180" t="s">
        <v>238</v>
      </c>
      <c r="U38" s="77" t="s">
        <v>238</v>
      </c>
      <c r="V38" s="99" t="s">
        <v>358</v>
      </c>
      <c r="W38" s="1"/>
    </row>
    <row r="39" spans="2:23" ht="30" x14ac:dyDescent="0.2">
      <c r="B39" s="381"/>
      <c r="C39" s="382"/>
      <c r="D39" s="23" t="s">
        <v>484</v>
      </c>
      <c r="E39" s="27" t="s">
        <v>116</v>
      </c>
      <c r="F39" s="292">
        <v>0</v>
      </c>
      <c r="G39" s="308">
        <v>0</v>
      </c>
      <c r="H39" s="308">
        <v>0</v>
      </c>
      <c r="I39" s="308">
        <v>0</v>
      </c>
      <c r="J39" s="309">
        <v>0</v>
      </c>
      <c r="K39" s="293">
        <v>0</v>
      </c>
      <c r="L39" s="292">
        <v>239.31457735247213</v>
      </c>
      <c r="M39" s="308">
        <v>239.31457735247213</v>
      </c>
      <c r="N39" s="308">
        <v>239.31457735247213</v>
      </c>
      <c r="O39" s="308">
        <v>239.31457735247213</v>
      </c>
      <c r="P39" s="309">
        <v>239.31457735247213</v>
      </c>
      <c r="Q39" s="293">
        <v>239.31457735247213</v>
      </c>
      <c r="R39" s="314">
        <v>2529.1037509123325</v>
      </c>
      <c r="S39" s="314">
        <v>5596.9633643539892</v>
      </c>
      <c r="T39" s="316">
        <v>9541.6894526286706</v>
      </c>
      <c r="U39" s="293">
        <v>41563.476989153452</v>
      </c>
      <c r="V39" s="99" t="s">
        <v>486</v>
      </c>
      <c r="W39" s="1"/>
    </row>
    <row r="40" spans="2:23" ht="30.75" thickBot="1" x14ac:dyDescent="0.25">
      <c r="B40" s="383"/>
      <c r="C40" s="384"/>
      <c r="D40" s="24" t="s">
        <v>485</v>
      </c>
      <c r="E40" s="74" t="s">
        <v>116</v>
      </c>
      <c r="F40" s="338">
        <v>0</v>
      </c>
      <c r="G40" s="323">
        <v>0</v>
      </c>
      <c r="H40" s="323">
        <v>0</v>
      </c>
      <c r="I40" s="323">
        <v>0</v>
      </c>
      <c r="J40" s="339">
        <v>0</v>
      </c>
      <c r="K40" s="325">
        <v>0</v>
      </c>
      <c r="L40" s="338">
        <v>94.319999999999979</v>
      </c>
      <c r="M40" s="323">
        <v>94.319999999999979</v>
      </c>
      <c r="N40" s="323">
        <v>94.319999999999979</v>
      </c>
      <c r="O40" s="323">
        <v>94.319999999999979</v>
      </c>
      <c r="P40" s="339">
        <v>94.319999999999979</v>
      </c>
      <c r="Q40" s="325">
        <v>94.319999999999979</v>
      </c>
      <c r="R40" s="326">
        <v>1525.4393240751319</v>
      </c>
      <c r="S40" s="326">
        <v>3721.6768732910409</v>
      </c>
      <c r="T40" s="340">
        <v>5488.4053365930913</v>
      </c>
      <c r="U40" s="325">
        <v>24801.362126135245</v>
      </c>
      <c r="V40" s="99" t="s">
        <v>487</v>
      </c>
      <c r="W40" s="1"/>
    </row>
    <row r="41" spans="2:23" x14ac:dyDescent="0.2">
      <c r="B41" s="4"/>
      <c r="C41" s="5"/>
      <c r="D41" s="5"/>
      <c r="E41" s="12"/>
      <c r="G41" s="137"/>
      <c r="H41" s="137"/>
      <c r="I41" s="137"/>
      <c r="J41" s="137"/>
      <c r="K41" s="137"/>
      <c r="L41" s="137"/>
      <c r="M41" s="137"/>
      <c r="N41" s="137"/>
      <c r="O41" s="137"/>
      <c r="P41" s="137"/>
      <c r="Q41" s="137"/>
      <c r="R41" s="137"/>
      <c r="S41" s="137"/>
      <c r="T41" s="137"/>
      <c r="U41" s="137"/>
      <c r="V41" s="101"/>
      <c r="W41" s="1"/>
    </row>
    <row r="42" spans="2:23" ht="15.75" thickBot="1" x14ac:dyDescent="0.25">
      <c r="B42" s="4"/>
      <c r="C42" s="5"/>
      <c r="D42" s="5"/>
      <c r="E42" s="12"/>
      <c r="G42" s="137"/>
      <c r="H42" s="137"/>
      <c r="I42" s="137"/>
      <c r="J42" s="137"/>
      <c r="K42" s="137"/>
      <c r="L42" s="137"/>
      <c r="M42" s="137"/>
      <c r="N42" s="137"/>
      <c r="O42" s="137"/>
      <c r="P42" s="137"/>
      <c r="Q42" s="137"/>
      <c r="R42" s="137"/>
      <c r="S42" s="137"/>
      <c r="T42" s="137"/>
      <c r="U42" s="137"/>
      <c r="V42" s="101"/>
      <c r="W42" s="1"/>
    </row>
    <row r="43" spans="2:23" customFormat="1" ht="14.85" customHeight="1" x14ac:dyDescent="0.25">
      <c r="B43" s="85"/>
      <c r="C43" s="373" t="s">
        <v>359</v>
      </c>
      <c r="D43" s="373"/>
      <c r="E43" s="87"/>
      <c r="F43" s="87"/>
      <c r="G43" s="87"/>
      <c r="H43" s="87"/>
      <c r="I43" s="87"/>
      <c r="J43" s="87"/>
      <c r="K43" s="87"/>
      <c r="L43" s="87"/>
      <c r="M43" s="87"/>
      <c r="N43" s="87"/>
      <c r="O43" s="87"/>
      <c r="P43" s="87"/>
      <c r="Q43" s="93"/>
      <c r="R43" s="87"/>
      <c r="S43" s="87"/>
      <c r="T43" s="87"/>
      <c r="U43" s="87"/>
      <c r="V43" s="97"/>
    </row>
    <row r="44" spans="2:23" customFormat="1" ht="15" customHeight="1" thickBot="1" x14ac:dyDescent="0.3">
      <c r="B44" s="88"/>
      <c r="C44" s="374"/>
      <c r="D44" s="374"/>
      <c r="E44" s="132"/>
      <c r="F44" s="89"/>
      <c r="G44" s="89"/>
      <c r="H44" s="89"/>
      <c r="I44" s="89"/>
      <c r="J44" s="89"/>
      <c r="K44" s="89"/>
      <c r="L44" s="89"/>
      <c r="M44" s="89"/>
      <c r="N44" s="89"/>
      <c r="O44" s="89"/>
      <c r="P44" s="89"/>
      <c r="Q44" s="95"/>
      <c r="R44" s="89"/>
      <c r="S44" s="89"/>
      <c r="T44" s="89"/>
      <c r="U44" s="89"/>
      <c r="V44" s="103"/>
    </row>
    <row r="45" spans="2:23" x14ac:dyDescent="0.2">
      <c r="B45" s="4"/>
      <c r="C45" s="94"/>
      <c r="D45" s="94"/>
      <c r="E45" s="94"/>
      <c r="F45" s="94"/>
      <c r="G45" s="94"/>
      <c r="H45" s="94"/>
      <c r="I45" s="94"/>
      <c r="J45" s="94"/>
      <c r="K45" s="94"/>
      <c r="L45" s="94"/>
      <c r="M45" s="94"/>
      <c r="N45" s="94"/>
      <c r="O45" s="94"/>
      <c r="P45" s="94"/>
      <c r="Q45" s="94"/>
      <c r="R45" s="94"/>
      <c r="S45" s="94"/>
      <c r="T45" s="94"/>
      <c r="U45" s="94"/>
      <c r="V45" s="104"/>
      <c r="W45" s="1"/>
    </row>
    <row r="46" spans="2:23" ht="3.75" customHeight="1" thickBot="1" x14ac:dyDescent="0.25">
      <c r="B46" s="4"/>
      <c r="C46" s="5"/>
      <c r="D46" s="5"/>
      <c r="E46" s="12"/>
      <c r="F46" s="137"/>
      <c r="G46" s="137"/>
      <c r="H46" s="137"/>
      <c r="I46" s="137"/>
      <c r="J46" s="137"/>
      <c r="K46" s="137"/>
      <c r="L46" s="137"/>
      <c r="M46" s="137"/>
      <c r="N46" s="137"/>
      <c r="O46" s="137"/>
      <c r="P46" s="137"/>
      <c r="Q46" s="137"/>
      <c r="R46" s="137"/>
      <c r="S46" s="137"/>
      <c r="T46" s="137"/>
      <c r="U46" s="137"/>
      <c r="V46" s="102"/>
      <c r="W46" s="1"/>
    </row>
    <row r="47" spans="2:23" s="2" customFormat="1" ht="54.6" customHeight="1" thickBot="1" x14ac:dyDescent="0.25">
      <c r="B47" s="65" t="s">
        <v>360</v>
      </c>
      <c r="C47" s="81" t="s">
        <v>361</v>
      </c>
      <c r="D47" s="69" t="s">
        <v>93</v>
      </c>
      <c r="E47" s="69" t="s">
        <v>311</v>
      </c>
      <c r="F47" s="130" t="s">
        <v>96</v>
      </c>
      <c r="G47" s="68" t="s">
        <v>97</v>
      </c>
      <c r="H47" s="68" t="s">
        <v>98</v>
      </c>
      <c r="I47" s="68" t="s">
        <v>99</v>
      </c>
      <c r="J47" s="75" t="s">
        <v>100</v>
      </c>
      <c r="K47" s="69" t="s">
        <v>101</v>
      </c>
      <c r="L47" s="130" t="s">
        <v>102</v>
      </c>
      <c r="M47" s="68" t="s">
        <v>103</v>
      </c>
      <c r="N47" s="68" t="s">
        <v>104</v>
      </c>
      <c r="O47" s="68" t="s">
        <v>105</v>
      </c>
      <c r="P47" s="75" t="s">
        <v>106</v>
      </c>
      <c r="Q47" s="69" t="s">
        <v>312</v>
      </c>
      <c r="R47" s="69" t="s">
        <v>313</v>
      </c>
      <c r="S47" s="69" t="s">
        <v>314</v>
      </c>
      <c r="T47" s="69" t="s">
        <v>315</v>
      </c>
      <c r="U47" s="69" t="s">
        <v>111</v>
      </c>
      <c r="V47" s="184" t="s">
        <v>316</v>
      </c>
    </row>
    <row r="48" spans="2:23" ht="30" x14ac:dyDescent="0.2">
      <c r="B48" s="367"/>
      <c r="C48" s="367" t="s">
        <v>362</v>
      </c>
      <c r="D48" s="70" t="s">
        <v>363</v>
      </c>
      <c r="E48" s="72" t="s">
        <v>319</v>
      </c>
      <c r="F48" s="300">
        <v>3.5</v>
      </c>
      <c r="G48" s="301">
        <v>0</v>
      </c>
      <c r="H48" s="301">
        <v>0</v>
      </c>
      <c r="I48" s="301">
        <v>0</v>
      </c>
      <c r="J48" s="276">
        <v>21.486999999999998</v>
      </c>
      <c r="K48" s="277">
        <v>24.986999999999998</v>
      </c>
      <c r="L48" s="300">
        <v>0</v>
      </c>
      <c r="M48" s="301">
        <v>0</v>
      </c>
      <c r="N48" s="301">
        <v>0</v>
      </c>
      <c r="O48" s="301">
        <v>0</v>
      </c>
      <c r="P48" s="276">
        <v>184.69977880552821</v>
      </c>
      <c r="Q48" s="277">
        <v>184.69977880552821</v>
      </c>
      <c r="R48" s="278">
        <v>519.98994518001155</v>
      </c>
      <c r="S48" s="278">
        <v>419.56095271364092</v>
      </c>
      <c r="T48" s="278">
        <v>618.9887193302244</v>
      </c>
      <c r="U48" s="279">
        <v>1768.2263960294051</v>
      </c>
      <c r="V48" s="98" t="s">
        <v>364</v>
      </c>
      <c r="W48" s="1"/>
    </row>
    <row r="49" spans="2:24" ht="60.95" customHeight="1" x14ac:dyDescent="0.2">
      <c r="B49" s="368"/>
      <c r="C49" s="368"/>
      <c r="D49" s="71" t="s">
        <v>321</v>
      </c>
      <c r="E49" s="140" t="s">
        <v>116</v>
      </c>
      <c r="F49" s="173">
        <v>1</v>
      </c>
      <c r="G49" s="174">
        <v>0</v>
      </c>
      <c r="H49" s="174">
        <v>0</v>
      </c>
      <c r="I49" s="174">
        <v>0</v>
      </c>
      <c r="J49" s="172">
        <v>10</v>
      </c>
      <c r="K49" s="77">
        <v>11</v>
      </c>
      <c r="L49" s="161">
        <v>0</v>
      </c>
      <c r="M49" s="162">
        <v>0</v>
      </c>
      <c r="N49" s="162">
        <v>0</v>
      </c>
      <c r="O49" s="162">
        <v>0</v>
      </c>
      <c r="P49" s="163">
        <v>45</v>
      </c>
      <c r="Q49" s="77">
        <v>45</v>
      </c>
      <c r="R49" s="164">
        <v>26</v>
      </c>
      <c r="S49" s="164">
        <v>62</v>
      </c>
      <c r="T49" s="164">
        <v>64</v>
      </c>
      <c r="U49" s="79">
        <v>208</v>
      </c>
      <c r="V49" s="98" t="s">
        <v>322</v>
      </c>
      <c r="W49" s="1"/>
    </row>
    <row r="50" spans="2:24" x14ac:dyDescent="0.2">
      <c r="B50" s="368"/>
      <c r="C50" s="368"/>
      <c r="D50" s="71" t="s">
        <v>365</v>
      </c>
      <c r="E50" s="73" t="s">
        <v>129</v>
      </c>
      <c r="F50" s="280">
        <v>13.003303245710571</v>
      </c>
      <c r="G50" s="281">
        <v>9.6756998896711774</v>
      </c>
      <c r="H50" s="281">
        <v>9.6292500731523898</v>
      </c>
      <c r="I50" s="281">
        <v>9.6292500731523898</v>
      </c>
      <c r="J50" s="282">
        <v>6.8386891387842184</v>
      </c>
      <c r="K50" s="283">
        <f>SUM(F50:J50)</f>
        <v>48.77619242047075</v>
      </c>
      <c r="L50" s="284">
        <v>101.97718897336009</v>
      </c>
      <c r="M50" s="285">
        <v>125.99390051427955</v>
      </c>
      <c r="N50" s="285">
        <v>125.99390051427955</v>
      </c>
      <c r="O50" s="285">
        <v>153.95046982160446</v>
      </c>
      <c r="P50" s="282">
        <v>183.92352758007226</v>
      </c>
      <c r="Q50" s="283">
        <f>SUM(L50:P50)</f>
        <v>691.83898740359587</v>
      </c>
      <c r="R50" s="286">
        <v>808.21921209446168</v>
      </c>
      <c r="S50" s="286">
        <v>976.72251986375954</v>
      </c>
      <c r="T50" s="286">
        <v>782.85370536319726</v>
      </c>
      <c r="U50" s="279">
        <f>SUM(K50+Q50+R50+S50+T50)</f>
        <v>3308.410617145485</v>
      </c>
      <c r="V50" s="99" t="s">
        <v>366</v>
      </c>
      <c r="W50" s="1"/>
    </row>
    <row r="51" spans="2:24" x14ac:dyDescent="0.2">
      <c r="B51" s="368"/>
      <c r="C51" s="368"/>
      <c r="D51" s="71" t="s">
        <v>367</v>
      </c>
      <c r="E51" s="73" t="s">
        <v>129</v>
      </c>
      <c r="F51" s="280">
        <v>0</v>
      </c>
      <c r="G51" s="281">
        <v>1.1360681911232637E-2</v>
      </c>
      <c r="H51" s="281">
        <v>1.1360681911232637E-2</v>
      </c>
      <c r="I51" s="281">
        <v>1.1360681911232637E-2</v>
      </c>
      <c r="J51" s="282">
        <v>1.1360681911232637E-2</v>
      </c>
      <c r="K51" s="283">
        <f>SUM(F51:J51)</f>
        <v>4.5442727644930549E-2</v>
      </c>
      <c r="L51" s="284">
        <v>0</v>
      </c>
      <c r="M51" s="285">
        <v>0</v>
      </c>
      <c r="N51" s="285">
        <v>0</v>
      </c>
      <c r="O51" s="285">
        <v>0</v>
      </c>
      <c r="P51" s="282">
        <v>0</v>
      </c>
      <c r="Q51" s="283">
        <f>SUM(L51:P51)</f>
        <v>0</v>
      </c>
      <c r="R51" s="286">
        <v>0</v>
      </c>
      <c r="S51" s="286">
        <v>0</v>
      </c>
      <c r="T51" s="286">
        <v>0</v>
      </c>
      <c r="U51" s="279">
        <f>SUM(K51+Q51+R51+S51+T51)</f>
        <v>4.5442727644930549E-2</v>
      </c>
      <c r="V51" s="99" t="s">
        <v>368</v>
      </c>
      <c r="W51" s="1"/>
    </row>
    <row r="52" spans="2:24" ht="21" customHeight="1" thickBot="1" x14ac:dyDescent="0.25">
      <c r="B52" s="369"/>
      <c r="C52" s="369"/>
      <c r="D52" s="24" t="s">
        <v>369</v>
      </c>
      <c r="E52" s="74" t="s">
        <v>129</v>
      </c>
      <c r="F52" s="264">
        <f>SUM(F50:F51)</f>
        <v>13.003303245710571</v>
      </c>
      <c r="G52" s="265">
        <f>SUM(G50:G51)</f>
        <v>9.6870605715824105</v>
      </c>
      <c r="H52" s="265">
        <f t="shared" ref="H52" si="12">SUM(H50:H51)</f>
        <v>9.6406107550636229</v>
      </c>
      <c r="I52" s="265">
        <f t="shared" ref="I52" si="13">SUM(I50:I51)</f>
        <v>9.6406107550636229</v>
      </c>
      <c r="J52" s="265">
        <f t="shared" ref="J52" si="14">SUM(J50:J51)</f>
        <v>6.8500498206954514</v>
      </c>
      <c r="K52" s="287">
        <f>SUM(K50:K51)</f>
        <v>48.821635148115682</v>
      </c>
      <c r="L52" s="264">
        <f>SUM(L50:L51)</f>
        <v>101.97718897336009</v>
      </c>
      <c r="M52" s="265">
        <f>SUM(M50:M51)</f>
        <v>125.99390051427955</v>
      </c>
      <c r="N52" s="265">
        <f t="shared" ref="N52" si="15">SUM(N50:N51)</f>
        <v>125.99390051427955</v>
      </c>
      <c r="O52" s="265">
        <f t="shared" ref="O52" si="16">SUM(O50:O51)</f>
        <v>153.95046982160446</v>
      </c>
      <c r="P52" s="266">
        <f t="shared" ref="P52:U52" si="17">SUM(P50:P51)</f>
        <v>183.92352758007226</v>
      </c>
      <c r="Q52" s="287">
        <f t="shared" si="17"/>
        <v>691.83898740359587</v>
      </c>
      <c r="R52" s="287">
        <f t="shared" si="17"/>
        <v>808.21921209446168</v>
      </c>
      <c r="S52" s="287">
        <f t="shared" si="17"/>
        <v>976.72251986375954</v>
      </c>
      <c r="T52" s="287">
        <f t="shared" si="17"/>
        <v>782.85370536319726</v>
      </c>
      <c r="U52" s="269">
        <f t="shared" si="17"/>
        <v>3308.45605987313</v>
      </c>
      <c r="V52" s="100" t="s">
        <v>370</v>
      </c>
      <c r="W52" s="1"/>
    </row>
    <row r="53" spans="2:24" ht="6.75" customHeight="1" thickBot="1" x14ac:dyDescent="0.25">
      <c r="B53" s="4"/>
      <c r="C53" s="5"/>
      <c r="D53" s="5"/>
      <c r="E53" s="12"/>
      <c r="G53" s="137"/>
      <c r="H53" s="137"/>
      <c r="I53" s="137"/>
      <c r="J53" s="137"/>
      <c r="K53" s="137"/>
      <c r="L53" s="137"/>
      <c r="M53" s="137"/>
      <c r="N53" s="137"/>
      <c r="O53" s="137"/>
      <c r="P53" s="137"/>
      <c r="Q53" s="137"/>
      <c r="R53" s="137"/>
      <c r="S53" s="137"/>
      <c r="T53" s="137"/>
      <c r="U53" s="137"/>
      <c r="V53" s="101"/>
      <c r="W53" s="1"/>
    </row>
    <row r="54" spans="2:24" s="2" customFormat="1" ht="65.099999999999994" customHeight="1" thickBot="1" x14ac:dyDescent="0.25">
      <c r="B54" s="42" t="s">
        <v>371</v>
      </c>
      <c r="C54" s="67" t="s">
        <v>372</v>
      </c>
      <c r="D54" s="69" t="s">
        <v>93</v>
      </c>
      <c r="E54" s="69" t="s">
        <v>311</v>
      </c>
      <c r="F54" s="130" t="s">
        <v>96</v>
      </c>
      <c r="G54" s="68" t="s">
        <v>97</v>
      </c>
      <c r="H54" s="68" t="s">
        <v>98</v>
      </c>
      <c r="I54" s="68" t="s">
        <v>99</v>
      </c>
      <c r="J54" s="75" t="s">
        <v>100</v>
      </c>
      <c r="K54" s="69" t="s">
        <v>101</v>
      </c>
      <c r="L54" s="130" t="s">
        <v>102</v>
      </c>
      <c r="M54" s="68" t="s">
        <v>103</v>
      </c>
      <c r="N54" s="68" t="s">
        <v>104</v>
      </c>
      <c r="O54" s="68" t="s">
        <v>105</v>
      </c>
      <c r="P54" s="75" t="s">
        <v>106</v>
      </c>
      <c r="Q54" s="69" t="s">
        <v>312</v>
      </c>
      <c r="R54" s="69" t="s">
        <v>313</v>
      </c>
      <c r="S54" s="69" t="s">
        <v>314</v>
      </c>
      <c r="T54" s="69" t="s">
        <v>315</v>
      </c>
      <c r="U54" s="69" t="s">
        <v>111</v>
      </c>
      <c r="V54" s="184" t="s">
        <v>316</v>
      </c>
    </row>
    <row r="55" spans="2:24" ht="66.599999999999994" customHeight="1" x14ac:dyDescent="0.2">
      <c r="B55" s="367"/>
      <c r="C55" s="367" t="s">
        <v>373</v>
      </c>
      <c r="D55" s="70" t="s">
        <v>374</v>
      </c>
      <c r="E55" s="72" t="s">
        <v>116</v>
      </c>
      <c r="F55" s="170">
        <v>0</v>
      </c>
      <c r="G55" s="171">
        <v>0</v>
      </c>
      <c r="H55" s="171">
        <v>0</v>
      </c>
      <c r="I55" s="171">
        <v>0</v>
      </c>
      <c r="J55" s="172">
        <v>0</v>
      </c>
      <c r="K55" s="76">
        <v>0</v>
      </c>
      <c r="L55" s="161">
        <v>0</v>
      </c>
      <c r="M55" s="162">
        <v>0</v>
      </c>
      <c r="N55" s="162">
        <v>0</v>
      </c>
      <c r="O55" s="162">
        <v>0</v>
      </c>
      <c r="P55" s="163">
        <v>23</v>
      </c>
      <c r="Q55" s="76">
        <v>23</v>
      </c>
      <c r="R55" s="164">
        <v>21</v>
      </c>
      <c r="S55" s="164">
        <v>42</v>
      </c>
      <c r="T55" s="164">
        <v>40</v>
      </c>
      <c r="U55" s="79">
        <v>126</v>
      </c>
      <c r="V55" s="98" t="s">
        <v>375</v>
      </c>
      <c r="W55" s="1"/>
    </row>
    <row r="56" spans="2:24" x14ac:dyDescent="0.2">
      <c r="B56" s="368"/>
      <c r="C56" s="368"/>
      <c r="D56" s="71" t="s">
        <v>376</v>
      </c>
      <c r="E56" s="73" t="s">
        <v>129</v>
      </c>
      <c r="F56" s="280">
        <v>0</v>
      </c>
      <c r="G56" s="281">
        <v>0</v>
      </c>
      <c r="H56" s="281">
        <v>0</v>
      </c>
      <c r="I56" s="281">
        <v>0</v>
      </c>
      <c r="J56" s="282">
        <v>0</v>
      </c>
      <c r="K56" s="283">
        <f>SUM(F56:J56)</f>
        <v>0</v>
      </c>
      <c r="L56" s="284">
        <v>59.456796523039408</v>
      </c>
      <c r="M56" s="285">
        <v>59.456796523039408</v>
      </c>
      <c r="N56" s="285">
        <v>59.456796523039408</v>
      </c>
      <c r="O56" s="285">
        <v>59.456796523039408</v>
      </c>
      <c r="P56" s="282">
        <v>92.792419621138251</v>
      </c>
      <c r="Q56" s="283">
        <f>SUM(L56:P56)</f>
        <v>330.61960571329587</v>
      </c>
      <c r="R56" s="286">
        <v>303.9511072348169</v>
      </c>
      <c r="S56" s="286">
        <v>415.02850757132995</v>
      </c>
      <c r="T56" s="286">
        <v>330.84438882883626</v>
      </c>
      <c r="U56" s="279">
        <f>SUM(K56+Q56+R56+S56+T56)</f>
        <v>1380.4436093482791</v>
      </c>
      <c r="V56" s="99" t="s">
        <v>377</v>
      </c>
      <c r="W56" s="1"/>
    </row>
    <row r="57" spans="2:24" x14ac:dyDescent="0.2">
      <c r="B57" s="368"/>
      <c r="C57" s="368"/>
      <c r="D57" s="71" t="s">
        <v>378</v>
      </c>
      <c r="E57" s="73" t="s">
        <v>129</v>
      </c>
      <c r="F57" s="280">
        <v>0</v>
      </c>
      <c r="G57" s="281">
        <v>0</v>
      </c>
      <c r="H57" s="281">
        <v>0</v>
      </c>
      <c r="I57" s="281">
        <v>0</v>
      </c>
      <c r="J57" s="282">
        <v>0</v>
      </c>
      <c r="K57" s="283">
        <f>SUM(F57:J57)</f>
        <v>0</v>
      </c>
      <c r="L57" s="284">
        <v>0</v>
      </c>
      <c r="M57" s="285">
        <v>0</v>
      </c>
      <c r="N57" s="285">
        <v>0</v>
      </c>
      <c r="O57" s="285">
        <v>0</v>
      </c>
      <c r="P57" s="282">
        <v>0</v>
      </c>
      <c r="Q57" s="283">
        <f>SUM(L57:P57)</f>
        <v>0</v>
      </c>
      <c r="R57" s="286">
        <v>0</v>
      </c>
      <c r="S57" s="286">
        <v>0</v>
      </c>
      <c r="T57" s="286">
        <v>0</v>
      </c>
      <c r="U57" s="279">
        <f>SUM(K57+Q57+R57+S57+T57)</f>
        <v>0</v>
      </c>
      <c r="V57" s="99" t="s">
        <v>379</v>
      </c>
      <c r="W57" s="1"/>
    </row>
    <row r="58" spans="2:24" ht="21" customHeight="1" thickBot="1" x14ac:dyDescent="0.25">
      <c r="B58" s="369"/>
      <c r="C58" s="369"/>
      <c r="D58" s="24" t="s">
        <v>380</v>
      </c>
      <c r="E58" s="74" t="s">
        <v>129</v>
      </c>
      <c r="F58" s="264">
        <f>SUM(F56:F57)</f>
        <v>0</v>
      </c>
      <c r="G58" s="265">
        <f>SUM(G56:G57)</f>
        <v>0</v>
      </c>
      <c r="H58" s="265">
        <f t="shared" ref="H58" si="18">SUM(H56:H57)</f>
        <v>0</v>
      </c>
      <c r="I58" s="265">
        <f t="shared" ref="I58" si="19">SUM(I56:I57)</f>
        <v>0</v>
      </c>
      <c r="J58" s="265">
        <f t="shared" ref="J58" si="20">SUM(J56:J57)</f>
        <v>0</v>
      </c>
      <c r="K58" s="287">
        <f>SUM(K56:K57)</f>
        <v>0</v>
      </c>
      <c r="L58" s="264">
        <f>SUM(L56:L57)</f>
        <v>59.456796523039408</v>
      </c>
      <c r="M58" s="265">
        <f>SUM(M56:M57)</f>
        <v>59.456796523039408</v>
      </c>
      <c r="N58" s="265">
        <f t="shared" ref="N58" si="21">SUM(N56:N57)</f>
        <v>59.456796523039408</v>
      </c>
      <c r="O58" s="265">
        <f t="shared" ref="O58" si="22">SUM(O56:O57)</f>
        <v>59.456796523039408</v>
      </c>
      <c r="P58" s="266">
        <f t="shared" ref="P58:U58" si="23">SUM(P56:P57)</f>
        <v>92.792419621138251</v>
      </c>
      <c r="Q58" s="287">
        <f t="shared" si="23"/>
        <v>330.61960571329587</v>
      </c>
      <c r="R58" s="287">
        <f t="shared" si="23"/>
        <v>303.9511072348169</v>
      </c>
      <c r="S58" s="287">
        <f t="shared" si="23"/>
        <v>415.02850757132995</v>
      </c>
      <c r="T58" s="287">
        <f t="shared" si="23"/>
        <v>330.84438882883626</v>
      </c>
      <c r="U58" s="269">
        <f t="shared" si="23"/>
        <v>1380.4436093482791</v>
      </c>
      <c r="V58" s="100" t="s">
        <v>381</v>
      </c>
      <c r="W58" s="1"/>
    </row>
    <row r="59" spans="2:24" ht="15.75" thickBot="1" x14ac:dyDescent="0.25">
      <c r="B59" s="40"/>
      <c r="C59" s="40"/>
      <c r="D59" s="138"/>
      <c r="E59" s="139"/>
      <c r="F59" s="138"/>
      <c r="G59" s="138"/>
      <c r="H59" s="138"/>
      <c r="I59" s="138"/>
      <c r="J59" s="138"/>
      <c r="K59" s="138"/>
      <c r="L59" s="138"/>
      <c r="M59" s="138"/>
      <c r="N59" s="138"/>
      <c r="O59" s="138"/>
      <c r="P59" s="138"/>
      <c r="Q59" s="138"/>
      <c r="R59" s="138"/>
      <c r="S59" s="138"/>
      <c r="T59" s="138"/>
      <c r="U59" s="138"/>
      <c r="V59" s="138"/>
      <c r="W59" s="1"/>
    </row>
    <row r="60" spans="2:24" x14ac:dyDescent="0.2">
      <c r="B60" s="379" t="s">
        <v>382</v>
      </c>
      <c r="C60" s="380"/>
      <c r="D60" s="193" t="s">
        <v>342</v>
      </c>
      <c r="E60" s="194" t="s">
        <v>116</v>
      </c>
      <c r="F60" s="188">
        <v>0</v>
      </c>
      <c r="G60" s="183">
        <v>0</v>
      </c>
      <c r="H60" s="183">
        <v>0</v>
      </c>
      <c r="I60" s="183">
        <v>0</v>
      </c>
      <c r="J60" s="185">
        <v>0</v>
      </c>
      <c r="K60" s="76">
        <f t="shared" ref="K60:K66" si="24">SUM(F60:J60)</f>
        <v>0</v>
      </c>
      <c r="L60" s="188">
        <v>0</v>
      </c>
      <c r="M60" s="183">
        <v>0</v>
      </c>
      <c r="N60" s="183">
        <v>0</v>
      </c>
      <c r="O60" s="183">
        <v>0</v>
      </c>
      <c r="P60" s="185">
        <v>0</v>
      </c>
      <c r="Q60" s="76">
        <f t="shared" ref="Q60:Q62" si="25">SUM(L60:P60)</f>
        <v>0</v>
      </c>
      <c r="R60" s="192">
        <v>0</v>
      </c>
      <c r="S60" s="192">
        <v>0</v>
      </c>
      <c r="T60" s="189">
        <v>0</v>
      </c>
      <c r="U60" s="76">
        <f>SUM(K60,Q60,R60,S60,T60)</f>
        <v>0</v>
      </c>
      <c r="V60" s="245" t="s">
        <v>383</v>
      </c>
      <c r="W60" s="1"/>
      <c r="X60" s="9"/>
    </row>
    <row r="61" spans="2:24" x14ac:dyDescent="0.2">
      <c r="B61" s="381"/>
      <c r="C61" s="382"/>
      <c r="D61" s="23" t="s">
        <v>344</v>
      </c>
      <c r="E61" s="27" t="s">
        <v>140</v>
      </c>
      <c r="F61" s="180">
        <v>0</v>
      </c>
      <c r="G61" s="175">
        <v>0</v>
      </c>
      <c r="H61" s="175">
        <v>0</v>
      </c>
      <c r="I61" s="175">
        <v>0</v>
      </c>
      <c r="J61" s="186">
        <v>0</v>
      </c>
      <c r="K61" s="77">
        <f t="shared" si="24"/>
        <v>0</v>
      </c>
      <c r="L61" s="180">
        <v>0</v>
      </c>
      <c r="M61" s="175">
        <v>0</v>
      </c>
      <c r="N61" s="175">
        <v>0</v>
      </c>
      <c r="O61" s="175">
        <v>0</v>
      </c>
      <c r="P61" s="186">
        <v>0</v>
      </c>
      <c r="Q61" s="77">
        <f t="shared" si="25"/>
        <v>0</v>
      </c>
      <c r="R61" s="177">
        <v>0</v>
      </c>
      <c r="S61" s="177">
        <v>0</v>
      </c>
      <c r="T61" s="190">
        <v>0</v>
      </c>
      <c r="U61" s="77">
        <f t="shared" ref="U61:U62" si="26">SUM(K61,Q61,R61,S61,T61)</f>
        <v>0</v>
      </c>
      <c r="V61" s="99" t="s">
        <v>384</v>
      </c>
      <c r="W61" s="1"/>
      <c r="X61" s="9"/>
    </row>
    <row r="62" spans="2:24" x14ac:dyDescent="0.2">
      <c r="B62" s="381"/>
      <c r="C62" s="382"/>
      <c r="D62" s="23" t="s">
        <v>159</v>
      </c>
      <c r="E62" s="27" t="s">
        <v>140</v>
      </c>
      <c r="F62" s="180">
        <v>0</v>
      </c>
      <c r="G62" s="175">
        <v>0</v>
      </c>
      <c r="H62" s="175">
        <v>0</v>
      </c>
      <c r="I62" s="175">
        <v>0</v>
      </c>
      <c r="J62" s="186">
        <v>0</v>
      </c>
      <c r="K62" s="77">
        <f t="shared" si="24"/>
        <v>0</v>
      </c>
      <c r="L62" s="180">
        <v>0</v>
      </c>
      <c r="M62" s="175">
        <v>0</v>
      </c>
      <c r="N62" s="175">
        <v>0</v>
      </c>
      <c r="O62" s="175">
        <v>0</v>
      </c>
      <c r="P62" s="186">
        <v>0</v>
      </c>
      <c r="Q62" s="77">
        <f t="shared" si="25"/>
        <v>0</v>
      </c>
      <c r="R62" s="177">
        <v>0</v>
      </c>
      <c r="S62" s="177">
        <v>0</v>
      </c>
      <c r="T62" s="190">
        <v>0</v>
      </c>
      <c r="U62" s="77">
        <f t="shared" si="26"/>
        <v>0</v>
      </c>
      <c r="V62" s="99" t="s">
        <v>385</v>
      </c>
      <c r="W62" s="1"/>
      <c r="X62" s="9"/>
    </row>
    <row r="63" spans="2:24" x14ac:dyDescent="0.2">
      <c r="B63" s="381"/>
      <c r="C63" s="382"/>
      <c r="D63" s="23" t="s">
        <v>347</v>
      </c>
      <c r="E63" s="27" t="s">
        <v>116</v>
      </c>
      <c r="F63" s="292">
        <v>0</v>
      </c>
      <c r="G63" s="308">
        <v>0.32999999999999829</v>
      </c>
      <c r="H63" s="308">
        <v>0.32944444444443377</v>
      </c>
      <c r="I63" s="308">
        <v>0.32888888888889767</v>
      </c>
      <c r="J63" s="309">
        <v>0.32833333333334735</v>
      </c>
      <c r="K63" s="293">
        <v>0.32833333333334735</v>
      </c>
      <c r="L63" s="292">
        <v>2.0805555555555628</v>
      </c>
      <c r="M63" s="308">
        <v>2.0773611111111023</v>
      </c>
      <c r="N63" s="308">
        <v>2.0741666666666418</v>
      </c>
      <c r="O63" s="308">
        <v>2.0709722222222382</v>
      </c>
      <c r="P63" s="309">
        <v>2.0677777777777919</v>
      </c>
      <c r="Q63" s="293">
        <v>2.0677777777777919</v>
      </c>
      <c r="R63" s="314">
        <v>16.498750000000115</v>
      </c>
      <c r="S63" s="314">
        <v>25.998888888889041</v>
      </c>
      <c r="T63" s="316">
        <v>49.24944444444462</v>
      </c>
      <c r="U63" s="293">
        <v>68.715277777777786</v>
      </c>
      <c r="V63" s="99" t="s">
        <v>386</v>
      </c>
      <c r="W63" s="1"/>
      <c r="X63" s="9"/>
    </row>
    <row r="64" spans="2:24" x14ac:dyDescent="0.2">
      <c r="B64" s="381"/>
      <c r="C64" s="382"/>
      <c r="D64" s="23" t="s">
        <v>349</v>
      </c>
      <c r="E64" s="27" t="s">
        <v>116</v>
      </c>
      <c r="F64" s="310">
        <v>0</v>
      </c>
      <c r="G64" s="311">
        <v>0</v>
      </c>
      <c r="H64" s="311">
        <v>0</v>
      </c>
      <c r="I64" s="311">
        <v>0</v>
      </c>
      <c r="J64" s="312">
        <v>0</v>
      </c>
      <c r="K64" s="313">
        <v>0</v>
      </c>
      <c r="L64" s="310">
        <v>10</v>
      </c>
      <c r="M64" s="311">
        <v>10</v>
      </c>
      <c r="N64" s="311">
        <v>10</v>
      </c>
      <c r="O64" s="311">
        <v>10</v>
      </c>
      <c r="P64" s="312">
        <v>10</v>
      </c>
      <c r="Q64" s="313">
        <v>10</v>
      </c>
      <c r="R64" s="315">
        <v>77</v>
      </c>
      <c r="S64" s="315">
        <v>124</v>
      </c>
      <c r="T64" s="317">
        <v>228</v>
      </c>
      <c r="U64" s="313">
        <v>332</v>
      </c>
      <c r="V64" s="99" t="s">
        <v>387</v>
      </c>
      <c r="W64" s="1"/>
      <c r="X64" s="9"/>
    </row>
    <row r="65" spans="2:24" ht="18" customHeight="1" x14ac:dyDescent="0.2">
      <c r="B65" s="381"/>
      <c r="C65" s="382"/>
      <c r="D65" s="23" t="s">
        <v>351</v>
      </c>
      <c r="E65" s="27" t="s">
        <v>116</v>
      </c>
      <c r="F65" s="180">
        <v>0</v>
      </c>
      <c r="G65" s="175">
        <v>0</v>
      </c>
      <c r="H65" s="175">
        <v>0</v>
      </c>
      <c r="I65" s="175">
        <v>0</v>
      </c>
      <c r="J65" s="186">
        <v>1</v>
      </c>
      <c r="K65" s="77">
        <v>1</v>
      </c>
      <c r="L65" s="180" t="s">
        <v>199</v>
      </c>
      <c r="M65" s="175" t="s">
        <v>199</v>
      </c>
      <c r="N65" s="175" t="s">
        <v>199</v>
      </c>
      <c r="O65" s="175" t="s">
        <v>199</v>
      </c>
      <c r="P65" s="186" t="s">
        <v>199</v>
      </c>
      <c r="Q65" s="77" t="s">
        <v>199</v>
      </c>
      <c r="R65" s="177" t="s">
        <v>199</v>
      </c>
      <c r="S65" s="177" t="s">
        <v>199</v>
      </c>
      <c r="T65" s="190" t="s">
        <v>199</v>
      </c>
      <c r="U65" s="77" t="s">
        <v>199</v>
      </c>
      <c r="V65" s="99" t="s">
        <v>388</v>
      </c>
      <c r="W65" s="1"/>
      <c r="X65" s="9"/>
    </row>
    <row r="66" spans="2:24" x14ac:dyDescent="0.2">
      <c r="B66" s="381"/>
      <c r="C66" s="382"/>
      <c r="D66" s="23" t="s">
        <v>353</v>
      </c>
      <c r="E66" s="27" t="s">
        <v>116</v>
      </c>
      <c r="F66" s="180">
        <v>0</v>
      </c>
      <c r="G66" s="175">
        <v>0</v>
      </c>
      <c r="H66" s="175">
        <v>0</v>
      </c>
      <c r="I66" s="175">
        <v>0</v>
      </c>
      <c r="J66" s="186">
        <v>0</v>
      </c>
      <c r="K66" s="77">
        <f t="shared" si="24"/>
        <v>0</v>
      </c>
      <c r="L66" s="180" t="s">
        <v>199</v>
      </c>
      <c r="M66" s="175" t="s">
        <v>199</v>
      </c>
      <c r="N66" s="175" t="s">
        <v>199</v>
      </c>
      <c r="O66" s="175" t="s">
        <v>199</v>
      </c>
      <c r="P66" s="186" t="s">
        <v>199</v>
      </c>
      <c r="Q66" s="77" t="s">
        <v>199</v>
      </c>
      <c r="R66" s="177" t="s">
        <v>199</v>
      </c>
      <c r="S66" s="177" t="s">
        <v>199</v>
      </c>
      <c r="T66" s="190" t="s">
        <v>199</v>
      </c>
      <c r="U66" s="77" t="s">
        <v>199</v>
      </c>
      <c r="V66" s="99" t="s">
        <v>389</v>
      </c>
      <c r="W66" s="1"/>
      <c r="X66" s="9"/>
    </row>
    <row r="67" spans="2:24" x14ac:dyDescent="0.2">
      <c r="B67" s="381"/>
      <c r="C67" s="382"/>
      <c r="D67" s="23" t="s">
        <v>355</v>
      </c>
      <c r="E67" s="27" t="s">
        <v>116</v>
      </c>
      <c r="F67" s="180">
        <v>0</v>
      </c>
      <c r="G67" s="175">
        <v>0</v>
      </c>
      <c r="H67" s="175">
        <v>0</v>
      </c>
      <c r="I67" s="175">
        <v>0</v>
      </c>
      <c r="J67" s="186">
        <v>0</v>
      </c>
      <c r="K67" s="77">
        <v>0</v>
      </c>
      <c r="L67" s="180">
        <v>0</v>
      </c>
      <c r="M67" s="175">
        <v>0</v>
      </c>
      <c r="N67" s="175">
        <v>0</v>
      </c>
      <c r="O67" s="175">
        <v>0</v>
      </c>
      <c r="P67" s="186">
        <v>0</v>
      </c>
      <c r="Q67" s="77">
        <v>0</v>
      </c>
      <c r="R67" s="177">
        <v>0</v>
      </c>
      <c r="S67" s="177">
        <v>0</v>
      </c>
      <c r="T67" s="190">
        <v>0</v>
      </c>
      <c r="U67" s="77">
        <v>0</v>
      </c>
      <c r="V67" s="99" t="s">
        <v>390</v>
      </c>
      <c r="W67" s="1"/>
      <c r="X67" s="9"/>
    </row>
    <row r="68" spans="2:24" x14ac:dyDescent="0.2">
      <c r="B68" s="381"/>
      <c r="C68" s="382"/>
      <c r="D68" s="23" t="s">
        <v>357</v>
      </c>
      <c r="E68" s="27" t="s">
        <v>116</v>
      </c>
      <c r="F68" s="180" t="s">
        <v>238</v>
      </c>
      <c r="G68" s="180" t="s">
        <v>238</v>
      </c>
      <c r="H68" s="180" t="s">
        <v>238</v>
      </c>
      <c r="I68" s="180" t="s">
        <v>238</v>
      </c>
      <c r="J68" s="180" t="s">
        <v>238</v>
      </c>
      <c r="K68" s="77" t="s">
        <v>238</v>
      </c>
      <c r="L68" s="180" t="s">
        <v>238</v>
      </c>
      <c r="M68" s="180" t="s">
        <v>238</v>
      </c>
      <c r="N68" s="180" t="s">
        <v>238</v>
      </c>
      <c r="O68" s="180" t="s">
        <v>238</v>
      </c>
      <c r="P68" s="180" t="s">
        <v>238</v>
      </c>
      <c r="Q68" s="77" t="s">
        <v>238</v>
      </c>
      <c r="R68" s="177" t="s">
        <v>238</v>
      </c>
      <c r="S68" s="177" t="s">
        <v>238</v>
      </c>
      <c r="T68" s="180" t="s">
        <v>238</v>
      </c>
      <c r="U68" s="77" t="s">
        <v>238</v>
      </c>
      <c r="V68" s="99" t="s">
        <v>391</v>
      </c>
      <c r="W68" s="1"/>
      <c r="X68" s="9"/>
    </row>
    <row r="69" spans="2:24" ht="30" x14ac:dyDescent="0.2">
      <c r="B69" s="381"/>
      <c r="C69" s="382"/>
      <c r="D69" s="23" t="s">
        <v>484</v>
      </c>
      <c r="E69" s="27" t="s">
        <v>116</v>
      </c>
      <c r="F69" s="292">
        <v>0</v>
      </c>
      <c r="G69" s="308">
        <v>0</v>
      </c>
      <c r="H69" s="308">
        <v>0</v>
      </c>
      <c r="I69" s="308">
        <v>0</v>
      </c>
      <c r="J69" s="309">
        <v>0</v>
      </c>
      <c r="K69" s="293">
        <v>0</v>
      </c>
      <c r="L69" s="292">
        <v>0</v>
      </c>
      <c r="M69" s="308">
        <v>0</v>
      </c>
      <c r="N69" s="308">
        <v>0</v>
      </c>
      <c r="O69" s="308">
        <v>0</v>
      </c>
      <c r="P69" s="309">
        <v>0</v>
      </c>
      <c r="Q69" s="293">
        <v>0</v>
      </c>
      <c r="R69" s="314">
        <v>394.5765463422606</v>
      </c>
      <c r="S69" s="314">
        <v>883.38658663987826</v>
      </c>
      <c r="T69" s="316">
        <v>1603.9176712648789</v>
      </c>
      <c r="U69" s="293">
        <v>2272.982249845234</v>
      </c>
      <c r="V69" s="99" t="s">
        <v>488</v>
      </c>
      <c r="W69" s="1"/>
    </row>
    <row r="70" spans="2:24" ht="30.75" thickBot="1" x14ac:dyDescent="0.25">
      <c r="B70" s="383"/>
      <c r="C70" s="384"/>
      <c r="D70" s="24" t="s">
        <v>485</v>
      </c>
      <c r="E70" s="74" t="s">
        <v>116</v>
      </c>
      <c r="F70" s="338">
        <v>0</v>
      </c>
      <c r="G70" s="323">
        <v>0</v>
      </c>
      <c r="H70" s="323">
        <v>0</v>
      </c>
      <c r="I70" s="323">
        <v>0</v>
      </c>
      <c r="J70" s="339">
        <v>0</v>
      </c>
      <c r="K70" s="325">
        <v>0</v>
      </c>
      <c r="L70" s="338">
        <v>0</v>
      </c>
      <c r="M70" s="323">
        <v>0</v>
      </c>
      <c r="N70" s="323">
        <v>0</v>
      </c>
      <c r="O70" s="323">
        <v>0</v>
      </c>
      <c r="P70" s="339">
        <v>0</v>
      </c>
      <c r="Q70" s="325">
        <v>0</v>
      </c>
      <c r="R70" s="326">
        <v>285.53947199889672</v>
      </c>
      <c r="S70" s="326">
        <v>626.67466504141521</v>
      </c>
      <c r="T70" s="340">
        <v>1148.0945704307032</v>
      </c>
      <c r="U70" s="325">
        <v>1633.2701968636131</v>
      </c>
      <c r="V70" s="99" t="s">
        <v>489</v>
      </c>
      <c r="W70" s="1"/>
    </row>
    <row r="71" spans="2:24" ht="17.25" customHeight="1" x14ac:dyDescent="0.2">
      <c r="B71" s="144"/>
      <c r="C71" s="144"/>
      <c r="D71" s="5"/>
      <c r="E71" s="40"/>
      <c r="F71" s="145"/>
      <c r="G71" s="145"/>
      <c r="H71" s="145"/>
      <c r="I71" s="145"/>
      <c r="J71" s="145"/>
      <c r="K71" s="145"/>
      <c r="L71" s="145"/>
      <c r="M71" s="145"/>
      <c r="N71" s="145"/>
      <c r="O71" s="145"/>
      <c r="P71" s="145"/>
      <c r="Q71" s="145"/>
      <c r="R71" s="145"/>
      <c r="S71" s="145"/>
      <c r="T71" s="145"/>
      <c r="U71" s="145"/>
      <c r="V71" s="9"/>
      <c r="W71" s="1"/>
    </row>
    <row r="72" spans="2:24" ht="15.75" thickBot="1" x14ac:dyDescent="0.25">
      <c r="B72" s="4"/>
      <c r="C72" s="5"/>
      <c r="D72" s="5"/>
      <c r="E72" s="12"/>
      <c r="G72" s="137"/>
      <c r="H72" s="137"/>
      <c r="I72" s="137"/>
      <c r="J72" s="137"/>
      <c r="K72" s="137"/>
      <c r="L72" s="137"/>
      <c r="M72" s="137"/>
      <c r="N72" s="137"/>
      <c r="O72" s="137"/>
      <c r="P72" s="137"/>
      <c r="Q72" s="137"/>
      <c r="R72" s="137"/>
      <c r="S72" s="137"/>
      <c r="T72" s="137"/>
      <c r="U72" s="137"/>
      <c r="V72" s="146"/>
      <c r="W72" s="1"/>
      <c r="X72" s="9"/>
    </row>
    <row r="73" spans="2:24" s="2" customFormat="1" ht="57.95" customHeight="1" thickBot="1" x14ac:dyDescent="0.25">
      <c r="B73" s="65">
        <v>3</v>
      </c>
      <c r="C73" s="81" t="s">
        <v>392</v>
      </c>
      <c r="D73" s="69" t="s">
        <v>93</v>
      </c>
      <c r="E73" s="69" t="s">
        <v>311</v>
      </c>
      <c r="F73" s="130" t="s">
        <v>96</v>
      </c>
      <c r="G73" s="68" t="s">
        <v>97</v>
      </c>
      <c r="H73" s="68" t="s">
        <v>98</v>
      </c>
      <c r="I73" s="68" t="s">
        <v>99</v>
      </c>
      <c r="J73" s="75" t="s">
        <v>100</v>
      </c>
      <c r="K73" s="69" t="s">
        <v>101</v>
      </c>
      <c r="L73" s="130" t="s">
        <v>102</v>
      </c>
      <c r="M73" s="68" t="s">
        <v>103</v>
      </c>
      <c r="N73" s="68" t="s">
        <v>104</v>
      </c>
      <c r="O73" s="68" t="s">
        <v>105</v>
      </c>
      <c r="P73" s="75" t="s">
        <v>106</v>
      </c>
      <c r="Q73" s="69" t="s">
        <v>312</v>
      </c>
      <c r="R73" s="69" t="s">
        <v>313</v>
      </c>
      <c r="S73" s="69" t="s">
        <v>314</v>
      </c>
      <c r="T73" s="69" t="s">
        <v>315</v>
      </c>
      <c r="U73" s="69" t="s">
        <v>111</v>
      </c>
      <c r="V73" s="80" t="s">
        <v>316</v>
      </c>
    </row>
    <row r="74" spans="2:24" x14ac:dyDescent="0.2">
      <c r="B74" s="367"/>
      <c r="C74" s="370" t="s">
        <v>393</v>
      </c>
      <c r="D74" s="70" t="s">
        <v>394</v>
      </c>
      <c r="E74" s="72" t="s">
        <v>395</v>
      </c>
      <c r="F74" s="170">
        <v>16.001000000000001</v>
      </c>
      <c r="G74" s="171">
        <v>0</v>
      </c>
      <c r="H74" s="171">
        <v>0</v>
      </c>
      <c r="I74" s="171">
        <v>0</v>
      </c>
      <c r="J74" s="172">
        <v>72.054000000000002</v>
      </c>
      <c r="K74" s="76">
        <f t="shared" ref="K74:K75" si="27">SUM(F74:J74)</f>
        <v>88.055000000000007</v>
      </c>
      <c r="L74" s="170">
        <v>0</v>
      </c>
      <c r="M74" s="171">
        <v>0</v>
      </c>
      <c r="N74" s="171">
        <v>0</v>
      </c>
      <c r="O74" s="171">
        <v>0</v>
      </c>
      <c r="P74" s="172">
        <v>0</v>
      </c>
      <c r="Q74" s="76">
        <f t="shared" ref="Q74:Q75" si="28">SUM(L74:P74)</f>
        <v>0</v>
      </c>
      <c r="R74" s="176">
        <v>6.3E-2</v>
      </c>
      <c r="S74" s="176">
        <v>0.63800000000000001</v>
      </c>
      <c r="T74" s="176">
        <v>0</v>
      </c>
      <c r="U74" s="79">
        <f>K74+Q74+R74+S74+T74</f>
        <v>88.756000000000014</v>
      </c>
      <c r="V74" s="98" t="s">
        <v>396</v>
      </c>
      <c r="W74" s="1"/>
    </row>
    <row r="75" spans="2:24" ht="60.6" customHeight="1" x14ac:dyDescent="0.2">
      <c r="B75" s="368"/>
      <c r="C75" s="371"/>
      <c r="D75" s="71" t="s">
        <v>321</v>
      </c>
      <c r="E75" s="140" t="s">
        <v>116</v>
      </c>
      <c r="F75" s="173">
        <v>1</v>
      </c>
      <c r="G75" s="174">
        <v>0</v>
      </c>
      <c r="H75" s="174">
        <v>0</v>
      </c>
      <c r="I75" s="174">
        <v>0</v>
      </c>
      <c r="J75" s="172">
        <v>8</v>
      </c>
      <c r="K75" s="77">
        <f t="shared" si="27"/>
        <v>9</v>
      </c>
      <c r="L75" s="161">
        <v>0</v>
      </c>
      <c r="M75" s="162">
        <v>0</v>
      </c>
      <c r="N75" s="162">
        <v>0</v>
      </c>
      <c r="O75" s="162">
        <v>0</v>
      </c>
      <c r="P75" s="163">
        <v>0</v>
      </c>
      <c r="Q75" s="77">
        <f t="shared" si="28"/>
        <v>0</v>
      </c>
      <c r="R75" s="164">
        <v>2</v>
      </c>
      <c r="S75" s="164">
        <v>1</v>
      </c>
      <c r="T75" s="164">
        <v>0</v>
      </c>
      <c r="U75" s="79">
        <f>K75+Q75+R75+S75+T75</f>
        <v>12</v>
      </c>
      <c r="V75" s="98" t="s">
        <v>322</v>
      </c>
      <c r="W75" s="1"/>
    </row>
    <row r="76" spans="2:24" x14ac:dyDescent="0.2">
      <c r="B76" s="368"/>
      <c r="C76" s="371"/>
      <c r="D76" s="71" t="s">
        <v>397</v>
      </c>
      <c r="E76" s="73" t="s">
        <v>129</v>
      </c>
      <c r="F76" s="280">
        <v>28.689262000000003</v>
      </c>
      <c r="G76" s="281">
        <v>10.560172</v>
      </c>
      <c r="H76" s="281">
        <v>17.952109000000004</v>
      </c>
      <c r="I76" s="281">
        <v>24.128104</v>
      </c>
      <c r="J76" s="282">
        <v>22.23725</v>
      </c>
      <c r="K76" s="283">
        <f>SUM(F76:J76)</f>
        <v>103.566897</v>
      </c>
      <c r="L76" s="284">
        <v>0</v>
      </c>
      <c r="M76" s="285">
        <v>0</v>
      </c>
      <c r="N76" s="285">
        <v>0</v>
      </c>
      <c r="O76" s="285">
        <v>0</v>
      </c>
      <c r="P76" s="282">
        <v>0</v>
      </c>
      <c r="Q76" s="283">
        <f>SUM(L76:P76)</f>
        <v>0</v>
      </c>
      <c r="R76" s="286">
        <v>11.887071000000001</v>
      </c>
      <c r="S76" s="286">
        <v>10.560172</v>
      </c>
      <c r="T76" s="286">
        <v>0</v>
      </c>
      <c r="U76" s="279">
        <f>SUM(K76+Q76+R76+S76+T76)</f>
        <v>126.01414</v>
      </c>
      <c r="V76" s="99" t="s">
        <v>398</v>
      </c>
      <c r="W76" s="1"/>
    </row>
    <row r="77" spans="2:24" x14ac:dyDescent="0.2">
      <c r="B77" s="368"/>
      <c r="C77" s="371"/>
      <c r="D77" s="71" t="s">
        <v>399</v>
      </c>
      <c r="E77" s="73" t="s">
        <v>129</v>
      </c>
      <c r="F77" s="280">
        <v>0</v>
      </c>
      <c r="G77" s="281">
        <v>0.31911600000000001</v>
      </c>
      <c r="H77" s="281">
        <v>0.31911600000000001</v>
      </c>
      <c r="I77" s="281">
        <v>0.31911600000000001</v>
      </c>
      <c r="J77" s="282">
        <v>0.31911600000000001</v>
      </c>
      <c r="K77" s="283">
        <f>SUM(F77:J77)</f>
        <v>1.276464</v>
      </c>
      <c r="L77" s="284">
        <v>0</v>
      </c>
      <c r="M77" s="285">
        <v>0</v>
      </c>
      <c r="N77" s="285">
        <v>0</v>
      </c>
      <c r="O77" s="285">
        <v>0</v>
      </c>
      <c r="P77" s="282">
        <v>0</v>
      </c>
      <c r="Q77" s="283">
        <f>SUM(L77:P77)</f>
        <v>0</v>
      </c>
      <c r="R77" s="286">
        <v>0</v>
      </c>
      <c r="S77" s="286">
        <v>0</v>
      </c>
      <c r="T77" s="286">
        <v>0</v>
      </c>
      <c r="U77" s="279">
        <f>SUM(K77+Q77+R77+S77+T77)</f>
        <v>1.276464</v>
      </c>
      <c r="V77" s="99" t="s">
        <v>400</v>
      </c>
      <c r="W77" s="1"/>
    </row>
    <row r="78" spans="2:24" ht="15.75" thickBot="1" x14ac:dyDescent="0.25">
      <c r="B78" s="369"/>
      <c r="C78" s="372"/>
      <c r="D78" s="24" t="s">
        <v>401</v>
      </c>
      <c r="E78" s="74" t="s">
        <v>129</v>
      </c>
      <c r="F78" s="264">
        <f>SUM(F76:F77)</f>
        <v>28.689262000000003</v>
      </c>
      <c r="G78" s="265">
        <f>SUM(G76:G77)</f>
        <v>10.879287999999999</v>
      </c>
      <c r="H78" s="265">
        <f t="shared" ref="H78" si="29">SUM(H76:H77)</f>
        <v>18.271225000000005</v>
      </c>
      <c r="I78" s="265">
        <f t="shared" ref="I78" si="30">SUM(I76:I77)</f>
        <v>24.447220000000002</v>
      </c>
      <c r="J78" s="265">
        <f t="shared" ref="J78" si="31">SUM(J76:J77)</f>
        <v>22.556366000000001</v>
      </c>
      <c r="K78" s="287">
        <f>SUM(K76:K77)</f>
        <v>104.843361</v>
      </c>
      <c r="L78" s="264">
        <f>SUM(L76:L77)</f>
        <v>0</v>
      </c>
      <c r="M78" s="265">
        <f>SUM(M76:M77)</f>
        <v>0</v>
      </c>
      <c r="N78" s="265">
        <f t="shared" ref="N78" si="32">SUM(N76:N77)</f>
        <v>0</v>
      </c>
      <c r="O78" s="265">
        <f t="shared" ref="O78" si="33">SUM(O76:O77)</f>
        <v>0</v>
      </c>
      <c r="P78" s="266">
        <f t="shared" ref="P78:U78" si="34">SUM(P76:P77)</f>
        <v>0</v>
      </c>
      <c r="Q78" s="287">
        <f t="shared" si="34"/>
        <v>0</v>
      </c>
      <c r="R78" s="287">
        <f t="shared" si="34"/>
        <v>11.887071000000001</v>
      </c>
      <c r="S78" s="287">
        <f t="shared" si="34"/>
        <v>10.560172</v>
      </c>
      <c r="T78" s="287">
        <f t="shared" si="34"/>
        <v>0</v>
      </c>
      <c r="U78" s="269">
        <f t="shared" si="34"/>
        <v>127.290604</v>
      </c>
      <c r="V78" s="100" t="s">
        <v>402</v>
      </c>
      <c r="W78" s="1"/>
    </row>
    <row r="79" spans="2:24" ht="15.75" thickBot="1" x14ac:dyDescent="0.25">
      <c r="B79" s="40"/>
      <c r="C79" s="134"/>
      <c r="D79" s="3"/>
      <c r="E79" s="134"/>
      <c r="F79" s="134"/>
      <c r="G79" s="134"/>
      <c r="H79" s="134"/>
      <c r="I79" s="134"/>
      <c r="J79" s="134"/>
      <c r="K79" s="134"/>
      <c r="L79" s="134"/>
      <c r="M79" s="134"/>
      <c r="N79" s="134"/>
      <c r="O79" s="134"/>
      <c r="P79" s="134"/>
      <c r="Q79" s="134"/>
      <c r="R79" s="134"/>
      <c r="S79" s="134"/>
      <c r="T79" s="134"/>
      <c r="U79" s="134"/>
      <c r="V79" s="134"/>
      <c r="W79" s="1"/>
    </row>
    <row r="80" spans="2:24" x14ac:dyDescent="0.2">
      <c r="B80" s="379" t="s">
        <v>403</v>
      </c>
      <c r="C80" s="385"/>
      <c r="D80" s="193" t="s">
        <v>342</v>
      </c>
      <c r="E80" s="194" t="s">
        <v>116</v>
      </c>
      <c r="F80" s="188">
        <v>0</v>
      </c>
      <c r="G80" s="183">
        <v>0</v>
      </c>
      <c r="H80" s="183">
        <v>0</v>
      </c>
      <c r="I80" s="183">
        <v>0</v>
      </c>
      <c r="J80" s="185">
        <v>0</v>
      </c>
      <c r="K80" s="76">
        <f t="shared" ref="K80:K90" si="35">SUM(F80:J80)</f>
        <v>0</v>
      </c>
      <c r="L80" s="188">
        <v>0</v>
      </c>
      <c r="M80" s="183">
        <v>0</v>
      </c>
      <c r="N80" s="183">
        <v>0</v>
      </c>
      <c r="O80" s="183">
        <v>0</v>
      </c>
      <c r="P80" s="185">
        <v>0</v>
      </c>
      <c r="Q80" s="76">
        <f t="shared" ref="Q80:Q90" si="36">SUM(L80:P80)</f>
        <v>0</v>
      </c>
      <c r="R80" s="189">
        <v>0</v>
      </c>
      <c r="S80" s="192">
        <v>0</v>
      </c>
      <c r="T80" s="189">
        <v>0</v>
      </c>
      <c r="U80" s="76">
        <f>K80+Q80+R80+S80+T80</f>
        <v>0</v>
      </c>
      <c r="V80" s="245" t="s">
        <v>404</v>
      </c>
      <c r="W80" s="1"/>
    </row>
    <row r="81" spans="2:23" x14ac:dyDescent="0.2">
      <c r="B81" s="381"/>
      <c r="C81" s="386"/>
      <c r="D81" s="23" t="s">
        <v>344</v>
      </c>
      <c r="E81" s="27" t="s">
        <v>140</v>
      </c>
      <c r="F81" s="180">
        <v>0</v>
      </c>
      <c r="G81" s="175">
        <v>0</v>
      </c>
      <c r="H81" s="175">
        <v>0</v>
      </c>
      <c r="I81" s="175">
        <v>0</v>
      </c>
      <c r="J81" s="186">
        <v>0</v>
      </c>
      <c r="K81" s="77">
        <v>0</v>
      </c>
      <c r="L81" s="180">
        <v>1.6099999999999994</v>
      </c>
      <c r="M81" s="175">
        <v>1.6099999999999994</v>
      </c>
      <c r="N81" s="175">
        <v>1.6099999999999994</v>
      </c>
      <c r="O81" s="175">
        <v>1.6099999999999994</v>
      </c>
      <c r="P81" s="186">
        <v>1.6099999999999994</v>
      </c>
      <c r="Q81" s="77">
        <v>1.6099999999999994</v>
      </c>
      <c r="R81" s="190">
        <v>1.6099999999999994</v>
      </c>
      <c r="S81" s="177">
        <v>2.2600000000000051</v>
      </c>
      <c r="T81" s="190">
        <v>2.5799999999999983</v>
      </c>
      <c r="U81" s="77">
        <v>2.5799999999999983</v>
      </c>
      <c r="V81" s="99" t="s">
        <v>405</v>
      </c>
      <c r="W81" s="1"/>
    </row>
    <row r="82" spans="2:23" x14ac:dyDescent="0.2">
      <c r="B82" s="381"/>
      <c r="C82" s="386"/>
      <c r="D82" s="23" t="s">
        <v>159</v>
      </c>
      <c r="E82" s="27" t="s">
        <v>140</v>
      </c>
      <c r="F82" s="180">
        <v>0</v>
      </c>
      <c r="G82" s="175">
        <v>0</v>
      </c>
      <c r="H82" s="175">
        <v>0</v>
      </c>
      <c r="I82" s="175">
        <v>0</v>
      </c>
      <c r="J82" s="186">
        <v>0</v>
      </c>
      <c r="K82" s="77">
        <f t="shared" si="35"/>
        <v>0</v>
      </c>
      <c r="L82" s="180">
        <v>0</v>
      </c>
      <c r="M82" s="175">
        <v>0</v>
      </c>
      <c r="N82" s="175">
        <v>0</v>
      </c>
      <c r="O82" s="175">
        <v>0</v>
      </c>
      <c r="P82" s="186">
        <v>0</v>
      </c>
      <c r="Q82" s="77">
        <f t="shared" si="36"/>
        <v>0</v>
      </c>
      <c r="R82" s="190">
        <v>0</v>
      </c>
      <c r="S82" s="177">
        <v>0</v>
      </c>
      <c r="T82" s="190">
        <v>0</v>
      </c>
      <c r="U82" s="77">
        <f t="shared" ref="U82:U90" si="37">K82+Q82+R82+S82+T82</f>
        <v>0</v>
      </c>
      <c r="V82" s="99" t="s">
        <v>406</v>
      </c>
      <c r="W82" s="1"/>
    </row>
    <row r="83" spans="2:23" x14ac:dyDescent="0.2">
      <c r="B83" s="381"/>
      <c r="C83" s="386"/>
      <c r="D83" s="23" t="s">
        <v>347</v>
      </c>
      <c r="E83" s="27" t="s">
        <v>116</v>
      </c>
      <c r="F83" s="294">
        <v>0</v>
      </c>
      <c r="G83" s="295">
        <v>0.58135734072023126</v>
      </c>
      <c r="H83" s="295">
        <v>0.57637273007080125</v>
      </c>
      <c r="I83" s="295">
        <v>0.57138811942135703</v>
      </c>
      <c r="J83" s="296">
        <v>0.56640350877192702</v>
      </c>
      <c r="K83" s="297">
        <v>0.56640350877192702</v>
      </c>
      <c r="L83" s="294">
        <v>0.55656355801785651</v>
      </c>
      <c r="M83" s="295">
        <v>0.55574138196367073</v>
      </c>
      <c r="N83" s="295">
        <v>0.55491920590951338</v>
      </c>
      <c r="O83" s="295">
        <v>0.55409702985535603</v>
      </c>
      <c r="P83" s="296">
        <v>0.55327485380117025</v>
      </c>
      <c r="Q83" s="297">
        <v>0.55327485380117025</v>
      </c>
      <c r="R83" s="298">
        <v>0.50914473684211004</v>
      </c>
      <c r="S83" s="299">
        <v>0.47867343798091611</v>
      </c>
      <c r="T83" s="298">
        <v>0.41011234225916127</v>
      </c>
      <c r="U83" s="297">
        <v>0.35535934133578451</v>
      </c>
      <c r="V83" s="99" t="s">
        <v>407</v>
      </c>
      <c r="W83" s="1"/>
    </row>
    <row r="84" spans="2:23" x14ac:dyDescent="0.2">
      <c r="B84" s="381"/>
      <c r="C84" s="386"/>
      <c r="D84" s="23" t="s">
        <v>349</v>
      </c>
      <c r="E84" s="27" t="s">
        <v>116</v>
      </c>
      <c r="F84" s="180">
        <v>0</v>
      </c>
      <c r="G84" s="175">
        <v>0</v>
      </c>
      <c r="H84" s="175">
        <v>0</v>
      </c>
      <c r="I84" s="175">
        <v>0</v>
      </c>
      <c r="J84" s="186">
        <v>0</v>
      </c>
      <c r="K84" s="77">
        <f t="shared" si="35"/>
        <v>0</v>
      </c>
      <c r="L84" s="180">
        <v>0</v>
      </c>
      <c r="M84" s="175">
        <v>0</v>
      </c>
      <c r="N84" s="175">
        <v>0</v>
      </c>
      <c r="O84" s="175">
        <v>0</v>
      </c>
      <c r="P84" s="186">
        <v>0</v>
      </c>
      <c r="Q84" s="77">
        <f t="shared" si="36"/>
        <v>0</v>
      </c>
      <c r="R84" s="190">
        <v>0</v>
      </c>
      <c r="S84" s="177">
        <v>0</v>
      </c>
      <c r="T84" s="190">
        <v>0</v>
      </c>
      <c r="U84" s="77">
        <f t="shared" si="37"/>
        <v>0</v>
      </c>
      <c r="V84" s="99" t="s">
        <v>408</v>
      </c>
      <c r="W84" s="1"/>
    </row>
    <row r="85" spans="2:23" ht="18" customHeight="1" x14ac:dyDescent="0.2">
      <c r="B85" s="381"/>
      <c r="C85" s="386"/>
      <c r="D85" s="23" t="s">
        <v>351</v>
      </c>
      <c r="E85" s="27" t="s">
        <v>116</v>
      </c>
      <c r="F85" s="180">
        <v>0</v>
      </c>
      <c r="G85" s="175">
        <v>0</v>
      </c>
      <c r="H85" s="175">
        <v>0</v>
      </c>
      <c r="I85" s="175">
        <v>0</v>
      </c>
      <c r="J85" s="186">
        <v>0</v>
      </c>
      <c r="K85" s="77">
        <f t="shared" si="35"/>
        <v>0</v>
      </c>
      <c r="L85" s="180" t="s">
        <v>199</v>
      </c>
      <c r="M85" s="175" t="s">
        <v>199</v>
      </c>
      <c r="N85" s="175" t="s">
        <v>199</v>
      </c>
      <c r="O85" s="175" t="s">
        <v>199</v>
      </c>
      <c r="P85" s="186" t="s">
        <v>199</v>
      </c>
      <c r="Q85" s="77" t="s">
        <v>199</v>
      </c>
      <c r="R85" s="190" t="s">
        <v>199</v>
      </c>
      <c r="S85" s="177" t="s">
        <v>199</v>
      </c>
      <c r="T85" s="190" t="s">
        <v>199</v>
      </c>
      <c r="U85" s="77" t="s">
        <v>199</v>
      </c>
      <c r="V85" s="99" t="s">
        <v>409</v>
      </c>
      <c r="W85" s="1"/>
    </row>
    <row r="86" spans="2:23" x14ac:dyDescent="0.2">
      <c r="B86" s="381"/>
      <c r="C86" s="386"/>
      <c r="D86" s="23" t="s">
        <v>353</v>
      </c>
      <c r="E86" s="27" t="s">
        <v>116</v>
      </c>
      <c r="F86" s="180">
        <v>0</v>
      </c>
      <c r="G86" s="175">
        <v>0</v>
      </c>
      <c r="H86" s="175">
        <v>0</v>
      </c>
      <c r="I86" s="175">
        <v>0</v>
      </c>
      <c r="J86" s="186">
        <v>0</v>
      </c>
      <c r="K86" s="77">
        <f t="shared" si="35"/>
        <v>0</v>
      </c>
      <c r="L86" s="180" t="s">
        <v>199</v>
      </c>
      <c r="M86" s="175" t="s">
        <v>199</v>
      </c>
      <c r="N86" s="175" t="s">
        <v>199</v>
      </c>
      <c r="O86" s="175" t="s">
        <v>199</v>
      </c>
      <c r="P86" s="186" t="s">
        <v>199</v>
      </c>
      <c r="Q86" s="77" t="s">
        <v>199</v>
      </c>
      <c r="R86" s="190" t="s">
        <v>199</v>
      </c>
      <c r="S86" s="177" t="s">
        <v>199</v>
      </c>
      <c r="T86" s="190" t="s">
        <v>199</v>
      </c>
      <c r="U86" s="77" t="s">
        <v>199</v>
      </c>
      <c r="V86" s="99" t="s">
        <v>410</v>
      </c>
      <c r="W86" s="1"/>
    </row>
    <row r="87" spans="2:23" x14ac:dyDescent="0.2">
      <c r="B87" s="381"/>
      <c r="C87" s="386"/>
      <c r="D87" s="23" t="s">
        <v>355</v>
      </c>
      <c r="E87" s="27" t="s">
        <v>116</v>
      </c>
      <c r="F87" s="180">
        <v>0</v>
      </c>
      <c r="G87" s="175">
        <v>0</v>
      </c>
      <c r="H87" s="175">
        <v>0</v>
      </c>
      <c r="I87" s="175">
        <v>0</v>
      </c>
      <c r="J87" s="186">
        <v>0</v>
      </c>
      <c r="K87" s="77">
        <v>0</v>
      </c>
      <c r="L87" s="180">
        <v>0</v>
      </c>
      <c r="M87" s="175">
        <v>0</v>
      </c>
      <c r="N87" s="175">
        <v>0</v>
      </c>
      <c r="O87" s="175">
        <v>0</v>
      </c>
      <c r="P87" s="186">
        <v>0</v>
      </c>
      <c r="Q87" s="77">
        <v>0</v>
      </c>
      <c r="R87" s="190">
        <v>0</v>
      </c>
      <c r="S87" s="177">
        <v>0</v>
      </c>
      <c r="T87" s="190">
        <v>0</v>
      </c>
      <c r="U87" s="77">
        <v>0</v>
      </c>
      <c r="V87" s="99" t="s">
        <v>411</v>
      </c>
      <c r="W87" s="1"/>
    </row>
    <row r="88" spans="2:23" x14ac:dyDescent="0.2">
      <c r="B88" s="381"/>
      <c r="C88" s="386"/>
      <c r="D88" s="23" t="s">
        <v>357</v>
      </c>
      <c r="E88" s="27" t="s">
        <v>116</v>
      </c>
      <c r="F88" s="180">
        <v>0</v>
      </c>
      <c r="G88" s="175">
        <v>0</v>
      </c>
      <c r="H88" s="175">
        <v>0</v>
      </c>
      <c r="I88" s="175">
        <v>0</v>
      </c>
      <c r="J88" s="186">
        <v>0</v>
      </c>
      <c r="K88" s="77">
        <f t="shared" si="35"/>
        <v>0</v>
      </c>
      <c r="L88" s="180">
        <v>0</v>
      </c>
      <c r="M88" s="175">
        <v>0</v>
      </c>
      <c r="N88" s="175">
        <v>0</v>
      </c>
      <c r="O88" s="175">
        <v>0</v>
      </c>
      <c r="P88" s="186">
        <v>0</v>
      </c>
      <c r="Q88" s="77">
        <f t="shared" si="36"/>
        <v>0</v>
      </c>
      <c r="R88" s="190">
        <v>0</v>
      </c>
      <c r="S88" s="177">
        <v>0</v>
      </c>
      <c r="T88" s="190">
        <v>0</v>
      </c>
      <c r="U88" s="77">
        <f t="shared" si="37"/>
        <v>0</v>
      </c>
      <c r="V88" s="99" t="s">
        <v>412</v>
      </c>
      <c r="W88" s="1"/>
    </row>
    <row r="89" spans="2:23" ht="21" customHeight="1" x14ac:dyDescent="0.2">
      <c r="B89" s="381"/>
      <c r="C89" s="386"/>
      <c r="D89" s="23" t="s">
        <v>484</v>
      </c>
      <c r="E89" s="27" t="s">
        <v>116</v>
      </c>
      <c r="F89" s="180">
        <v>0</v>
      </c>
      <c r="G89" s="175">
        <v>0</v>
      </c>
      <c r="H89" s="175">
        <v>0</v>
      </c>
      <c r="I89" s="175">
        <v>0</v>
      </c>
      <c r="J89" s="186">
        <v>0</v>
      </c>
      <c r="K89" s="77">
        <f t="shared" si="35"/>
        <v>0</v>
      </c>
      <c r="L89" s="180">
        <v>0</v>
      </c>
      <c r="M89" s="175">
        <v>0</v>
      </c>
      <c r="N89" s="175">
        <v>0</v>
      </c>
      <c r="O89" s="175">
        <v>0</v>
      </c>
      <c r="P89" s="186">
        <v>0</v>
      </c>
      <c r="Q89" s="77">
        <f t="shared" si="36"/>
        <v>0</v>
      </c>
      <c r="R89" s="190">
        <v>0</v>
      </c>
      <c r="S89" s="177">
        <v>0</v>
      </c>
      <c r="T89" s="190">
        <v>0</v>
      </c>
      <c r="U89" s="77">
        <f>K89+Q89+R89+S89+T89</f>
        <v>0</v>
      </c>
      <c r="V89" s="99" t="s">
        <v>490</v>
      </c>
      <c r="W89" s="1"/>
    </row>
    <row r="90" spans="2:23" ht="26.25" customHeight="1" thickBot="1" x14ac:dyDescent="0.25">
      <c r="B90" s="383"/>
      <c r="C90" s="387"/>
      <c r="D90" s="24" t="s">
        <v>485</v>
      </c>
      <c r="E90" s="74" t="s">
        <v>116</v>
      </c>
      <c r="F90" s="181">
        <v>0</v>
      </c>
      <c r="G90" s="178">
        <v>0</v>
      </c>
      <c r="H90" s="178">
        <v>0</v>
      </c>
      <c r="I90" s="178">
        <v>0</v>
      </c>
      <c r="J90" s="187">
        <v>0</v>
      </c>
      <c r="K90" s="78">
        <f t="shared" si="35"/>
        <v>0</v>
      </c>
      <c r="L90" s="181">
        <v>0</v>
      </c>
      <c r="M90" s="178">
        <v>0</v>
      </c>
      <c r="N90" s="178">
        <v>0</v>
      </c>
      <c r="O90" s="178">
        <v>0</v>
      </c>
      <c r="P90" s="187">
        <v>0</v>
      </c>
      <c r="Q90" s="78">
        <f t="shared" si="36"/>
        <v>0</v>
      </c>
      <c r="R90" s="191">
        <v>0</v>
      </c>
      <c r="S90" s="179">
        <v>0</v>
      </c>
      <c r="T90" s="191">
        <v>0</v>
      </c>
      <c r="U90" s="78">
        <f t="shared" si="37"/>
        <v>0</v>
      </c>
      <c r="V90" s="99" t="s">
        <v>491</v>
      </c>
      <c r="W90" s="1"/>
    </row>
    <row r="91" spans="2:23" x14ac:dyDescent="0.2">
      <c r="B91" s="4"/>
      <c r="C91" s="5"/>
      <c r="D91" s="5"/>
      <c r="E91" s="12"/>
      <c r="G91" s="137"/>
      <c r="H91" s="137"/>
      <c r="I91" s="137"/>
      <c r="J91" s="137"/>
      <c r="K91" s="137"/>
      <c r="L91" s="137"/>
      <c r="M91" s="137"/>
      <c r="N91" s="137"/>
      <c r="O91" s="137"/>
      <c r="P91" s="137"/>
      <c r="Q91" s="137"/>
      <c r="R91" s="137"/>
      <c r="S91" s="137"/>
      <c r="T91" s="137"/>
      <c r="U91" s="137"/>
      <c r="V91" s="101"/>
      <c r="W91" s="1"/>
    </row>
    <row r="92" spans="2:23" ht="15.75" thickBot="1" x14ac:dyDescent="0.25">
      <c r="B92" s="4"/>
      <c r="C92" s="5"/>
      <c r="D92" s="5"/>
      <c r="E92" s="12"/>
      <c r="G92" s="137"/>
      <c r="H92" s="137"/>
      <c r="I92" s="137"/>
      <c r="J92" s="137"/>
      <c r="K92" s="137"/>
      <c r="L92" s="137"/>
      <c r="M92" s="137"/>
      <c r="N92" s="137"/>
      <c r="O92" s="137"/>
      <c r="P92" s="137"/>
      <c r="Q92" s="137"/>
      <c r="R92" s="137"/>
      <c r="S92" s="137"/>
      <c r="T92" s="137"/>
      <c r="U92" s="137"/>
      <c r="V92" s="101"/>
      <c r="W92" s="1"/>
    </row>
    <row r="93" spans="2:23" customFormat="1" ht="18.75" x14ac:dyDescent="0.25">
      <c r="B93" s="85"/>
      <c r="C93" s="86" t="s">
        <v>413</v>
      </c>
      <c r="D93" s="90"/>
      <c r="E93" s="87"/>
      <c r="F93" s="87"/>
      <c r="G93" s="87"/>
      <c r="H93" s="87"/>
      <c r="I93" s="87"/>
      <c r="J93" s="87"/>
      <c r="K93" s="87"/>
      <c r="L93" s="87"/>
      <c r="M93" s="87"/>
      <c r="N93" s="87"/>
      <c r="O93" s="87"/>
      <c r="P93" s="87"/>
      <c r="Q93" s="87"/>
      <c r="R93" s="87"/>
      <c r="S93" s="87"/>
      <c r="T93" s="87"/>
      <c r="U93" s="87"/>
      <c r="V93" s="97"/>
    </row>
    <row r="94" spans="2:23" customFormat="1" ht="14.85" customHeight="1" thickBot="1" x14ac:dyDescent="0.25">
      <c r="B94" s="88"/>
      <c r="C94" s="361" t="s">
        <v>414</v>
      </c>
      <c r="D94" s="361"/>
      <c r="E94" s="361"/>
      <c r="F94" s="361"/>
      <c r="G94" s="361"/>
      <c r="H94" s="361"/>
      <c r="I94" s="361"/>
      <c r="J94" s="361"/>
      <c r="K94" s="361"/>
      <c r="L94" s="361"/>
      <c r="M94" s="361"/>
      <c r="N94" s="361"/>
      <c r="O94" s="361"/>
      <c r="P94" s="361"/>
      <c r="Q94" s="361"/>
      <c r="R94" s="361"/>
      <c r="S94" s="361"/>
      <c r="T94" s="361"/>
      <c r="U94" s="361"/>
      <c r="V94" s="362"/>
    </row>
    <row r="95" spans="2:23" x14ac:dyDescent="0.2">
      <c r="B95" s="4"/>
      <c r="C95" s="94"/>
      <c r="D95" s="94"/>
      <c r="E95" s="94"/>
      <c r="F95" s="94"/>
      <c r="G95" s="94"/>
      <c r="H95" s="94"/>
      <c r="I95" s="94"/>
      <c r="J95" s="94"/>
      <c r="K95" s="94"/>
      <c r="L95" s="94"/>
      <c r="M95" s="94"/>
      <c r="N95" s="94"/>
      <c r="O95" s="94"/>
      <c r="P95" s="94"/>
      <c r="Q95" s="94"/>
      <c r="R95" s="94"/>
      <c r="S95" s="94"/>
      <c r="T95" s="94"/>
      <c r="U95" s="94"/>
      <c r="V95" s="104"/>
      <c r="W95" s="1"/>
    </row>
    <row r="96" spans="2:23" customFormat="1" ht="3.75" customHeight="1" thickBot="1" x14ac:dyDescent="0.3">
      <c r="B96" s="10"/>
      <c r="C96" s="29"/>
      <c r="V96" s="105"/>
    </row>
    <row r="97" spans="1:23" s="2" customFormat="1" ht="59.85" customHeight="1" thickBot="1" x14ac:dyDescent="0.25">
      <c r="B97" s="65">
        <v>4</v>
      </c>
      <c r="C97" s="66" t="s">
        <v>415</v>
      </c>
      <c r="D97" s="65" t="s">
        <v>93</v>
      </c>
      <c r="E97" s="65" t="s">
        <v>311</v>
      </c>
      <c r="F97" s="64" t="s">
        <v>96</v>
      </c>
      <c r="G97" s="159" t="s">
        <v>97</v>
      </c>
      <c r="H97" s="159" t="s">
        <v>98</v>
      </c>
      <c r="I97" s="159" t="s">
        <v>99</v>
      </c>
      <c r="J97" s="160" t="s">
        <v>100</v>
      </c>
      <c r="K97" s="65" t="s">
        <v>101</v>
      </c>
      <c r="L97" s="130" t="s">
        <v>102</v>
      </c>
      <c r="M97" s="68" t="s">
        <v>103</v>
      </c>
      <c r="N97" s="68" t="s">
        <v>104</v>
      </c>
      <c r="O97" s="68" t="s">
        <v>105</v>
      </c>
      <c r="P97" s="75" t="s">
        <v>106</v>
      </c>
      <c r="Q97" s="184" t="s">
        <v>312</v>
      </c>
      <c r="R97" s="184" t="s">
        <v>313</v>
      </c>
      <c r="S97" s="184" t="s">
        <v>314</v>
      </c>
      <c r="T97" s="184" t="s">
        <v>315</v>
      </c>
      <c r="U97" s="184" t="s">
        <v>111</v>
      </c>
      <c r="V97" s="80" t="s">
        <v>316</v>
      </c>
    </row>
    <row r="98" spans="1:23" x14ac:dyDescent="0.2">
      <c r="A98" s="96"/>
      <c r="B98" s="370"/>
      <c r="C98" s="367" t="s">
        <v>416</v>
      </c>
      <c r="D98" s="158" t="s">
        <v>417</v>
      </c>
      <c r="E98" s="140" t="s">
        <v>116</v>
      </c>
      <c r="F98" s="171">
        <v>2214</v>
      </c>
      <c r="G98" s="171">
        <v>2214</v>
      </c>
      <c r="H98" s="171">
        <v>2214</v>
      </c>
      <c r="I98" s="171">
        <v>2214</v>
      </c>
      <c r="J98" s="318">
        <v>2214</v>
      </c>
      <c r="K98" s="79">
        <v>2214</v>
      </c>
      <c r="L98" s="320">
        <v>2214</v>
      </c>
      <c r="M98" s="171">
        <v>2214</v>
      </c>
      <c r="N98" s="171">
        <v>2214</v>
      </c>
      <c r="O98" s="171">
        <v>2214</v>
      </c>
      <c r="P98" s="318">
        <v>2214</v>
      </c>
      <c r="Q98" s="76">
        <v>2214</v>
      </c>
      <c r="R98" s="192">
        <v>2214</v>
      </c>
      <c r="S98" s="192">
        <v>2214</v>
      </c>
      <c r="T98" s="192">
        <v>2214</v>
      </c>
      <c r="U98" s="76">
        <v>2214</v>
      </c>
      <c r="V98" s="98" t="s">
        <v>418</v>
      </c>
      <c r="W98" s="1"/>
    </row>
    <row r="99" spans="1:23" ht="30" x14ac:dyDescent="0.2">
      <c r="A99" s="96"/>
      <c r="B99" s="371"/>
      <c r="C99" s="368"/>
      <c r="D99" s="41" t="s">
        <v>419</v>
      </c>
      <c r="E99" s="73" t="s">
        <v>116</v>
      </c>
      <c r="F99" s="311">
        <v>1232</v>
      </c>
      <c r="G99" s="311">
        <v>1232</v>
      </c>
      <c r="H99" s="311">
        <v>1232</v>
      </c>
      <c r="I99" s="311">
        <v>1232</v>
      </c>
      <c r="J99" s="329">
        <v>1102</v>
      </c>
      <c r="K99" s="313">
        <v>1102</v>
      </c>
      <c r="L99" s="330">
        <v>1102</v>
      </c>
      <c r="M99" s="331">
        <v>1102</v>
      </c>
      <c r="N99" s="331">
        <v>1102</v>
      </c>
      <c r="O99" s="331">
        <v>1102</v>
      </c>
      <c r="P99" s="329">
        <v>880</v>
      </c>
      <c r="Q99" s="313">
        <v>880</v>
      </c>
      <c r="R99" s="332">
        <v>523</v>
      </c>
      <c r="S99" s="332">
        <v>248</v>
      </c>
      <c r="T99" s="332">
        <v>0</v>
      </c>
      <c r="U99" s="79">
        <v>0</v>
      </c>
      <c r="V99" s="98" t="s">
        <v>420</v>
      </c>
      <c r="W99" s="1"/>
    </row>
    <row r="100" spans="1:23" ht="30" x14ac:dyDescent="0.2">
      <c r="A100" s="96"/>
      <c r="B100" s="371"/>
      <c r="C100" s="368"/>
      <c r="D100" s="41" t="s">
        <v>421</v>
      </c>
      <c r="E100" s="73" t="s">
        <v>116</v>
      </c>
      <c r="F100" s="311">
        <v>975</v>
      </c>
      <c r="G100" s="311">
        <v>975</v>
      </c>
      <c r="H100" s="311">
        <v>975</v>
      </c>
      <c r="I100" s="311">
        <v>975</v>
      </c>
      <c r="J100" s="329">
        <v>901</v>
      </c>
      <c r="K100" s="313">
        <v>901</v>
      </c>
      <c r="L100" s="330">
        <v>901</v>
      </c>
      <c r="M100" s="331">
        <v>901</v>
      </c>
      <c r="N100" s="331">
        <v>901</v>
      </c>
      <c r="O100" s="331">
        <v>901</v>
      </c>
      <c r="P100" s="329">
        <v>726</v>
      </c>
      <c r="Q100" s="313">
        <v>726</v>
      </c>
      <c r="R100" s="332">
        <v>537</v>
      </c>
      <c r="S100" s="332">
        <v>263</v>
      </c>
      <c r="T100" s="332">
        <v>0</v>
      </c>
      <c r="U100" s="79">
        <v>0</v>
      </c>
      <c r="V100" s="98" t="s">
        <v>422</v>
      </c>
      <c r="W100" s="1"/>
    </row>
    <row r="101" spans="1:23" x14ac:dyDescent="0.2">
      <c r="A101" s="96"/>
      <c r="B101" s="371"/>
      <c r="C101" s="368"/>
      <c r="D101" s="239" t="s">
        <v>423</v>
      </c>
      <c r="E101" s="73" t="s">
        <v>129</v>
      </c>
      <c r="F101" s="254">
        <v>3.8750953335557559</v>
      </c>
      <c r="G101" s="255">
        <v>0</v>
      </c>
      <c r="H101" s="255">
        <v>3.410964997452961</v>
      </c>
      <c r="I101" s="255">
        <v>18.998404833255812</v>
      </c>
      <c r="J101" s="319">
        <v>71.907148185692662</v>
      </c>
      <c r="K101" s="283">
        <f>SUM(F101:J101)</f>
        <v>98.191613349957194</v>
      </c>
      <c r="L101" s="254">
        <v>0</v>
      </c>
      <c r="M101" s="255">
        <v>0</v>
      </c>
      <c r="N101" s="255">
        <v>1.9940708301649315</v>
      </c>
      <c r="O101" s="255">
        <v>13.633634213112778</v>
      </c>
      <c r="P101" s="319">
        <v>132.69598884917059</v>
      </c>
      <c r="Q101" s="283">
        <f>SUM(L101:P101)</f>
        <v>148.32369389244829</v>
      </c>
      <c r="R101" s="328">
        <v>228.72309279721244</v>
      </c>
      <c r="S101" s="328">
        <v>202.6078595418744</v>
      </c>
      <c r="T101" s="328">
        <v>166.63509146630824</v>
      </c>
      <c r="U101" s="279">
        <f>SUM(K101+Q101+R101+S101+T101)</f>
        <v>844.48135104780056</v>
      </c>
      <c r="V101" s="99" t="s">
        <v>424</v>
      </c>
      <c r="W101" s="1"/>
    </row>
    <row r="102" spans="1:23" x14ac:dyDescent="0.2">
      <c r="A102" s="96"/>
      <c r="B102" s="371"/>
      <c r="C102" s="368"/>
      <c r="D102" s="239" t="s">
        <v>425</v>
      </c>
      <c r="E102" s="73" t="s">
        <v>129</v>
      </c>
      <c r="F102" s="254">
        <v>0</v>
      </c>
      <c r="G102" s="255">
        <v>2.6601252112812637E-2</v>
      </c>
      <c r="H102" s="255">
        <v>2.6601252112812637E-2</v>
      </c>
      <c r="I102" s="255">
        <v>2.6601252112812637E-2</v>
      </c>
      <c r="J102" s="319">
        <v>2.6601252112812637E-2</v>
      </c>
      <c r="K102" s="283">
        <f>SUM(F102:J102)</f>
        <v>0.10640500845125055</v>
      </c>
      <c r="L102" s="254">
        <v>0</v>
      </c>
      <c r="M102" s="255">
        <v>0</v>
      </c>
      <c r="N102" s="255">
        <v>0</v>
      </c>
      <c r="O102" s="255">
        <v>0</v>
      </c>
      <c r="P102" s="319">
        <v>0</v>
      </c>
      <c r="Q102" s="283">
        <f>SUM(L102:P102)</f>
        <v>0</v>
      </c>
      <c r="R102" s="328">
        <v>0</v>
      </c>
      <c r="S102" s="328">
        <v>0</v>
      </c>
      <c r="T102" s="328">
        <v>0</v>
      </c>
      <c r="U102" s="279">
        <f>SUM(K102+Q102+R102+S102+T102)</f>
        <v>0.10640500845125055</v>
      </c>
      <c r="V102" s="99" t="s">
        <v>426</v>
      </c>
      <c r="W102" s="1"/>
    </row>
    <row r="103" spans="1:23" ht="15.75" thickBot="1" x14ac:dyDescent="0.25">
      <c r="A103" s="96"/>
      <c r="B103" s="372"/>
      <c r="C103" s="369"/>
      <c r="D103" s="240" t="s">
        <v>427</v>
      </c>
      <c r="E103" s="74" t="s">
        <v>129</v>
      </c>
      <c r="F103" s="264">
        <f>SUM(F101:F102)</f>
        <v>3.8750953335557559</v>
      </c>
      <c r="G103" s="265">
        <f>SUM(G101:G102)</f>
        <v>2.6601252112812637E-2</v>
      </c>
      <c r="H103" s="265">
        <f t="shared" ref="H103" si="38">SUM(H101:H102)</f>
        <v>3.4375662495657737</v>
      </c>
      <c r="I103" s="265">
        <f t="shared" ref="I103" si="39">SUM(I101:I102)</f>
        <v>19.025006085368624</v>
      </c>
      <c r="J103" s="265">
        <f t="shared" ref="J103" si="40">SUM(J101:J102)</f>
        <v>71.933749437805474</v>
      </c>
      <c r="K103" s="287">
        <f>SUM(K101:K102)</f>
        <v>98.298018358408441</v>
      </c>
      <c r="L103" s="321">
        <f>SUM(L101:L102)</f>
        <v>0</v>
      </c>
      <c r="M103" s="265">
        <f>SUM(M101:M102)</f>
        <v>0</v>
      </c>
      <c r="N103" s="265">
        <f t="shared" ref="N103" si="41">SUM(N101:N102)</f>
        <v>1.9940708301649315</v>
      </c>
      <c r="O103" s="265">
        <f t="shared" ref="O103" si="42">SUM(O101:O102)</f>
        <v>13.633634213112778</v>
      </c>
      <c r="P103" s="265">
        <f t="shared" ref="P103:U103" si="43">SUM(P101:P102)</f>
        <v>132.69598884917059</v>
      </c>
      <c r="Q103" s="287">
        <f t="shared" si="43"/>
        <v>148.32369389244829</v>
      </c>
      <c r="R103" s="287">
        <f t="shared" si="43"/>
        <v>228.72309279721244</v>
      </c>
      <c r="S103" s="287">
        <f t="shared" si="43"/>
        <v>202.6078595418744</v>
      </c>
      <c r="T103" s="287">
        <f t="shared" si="43"/>
        <v>166.63509146630824</v>
      </c>
      <c r="U103" s="269">
        <f t="shared" si="43"/>
        <v>844.58775605625181</v>
      </c>
      <c r="V103" s="100" t="s">
        <v>428</v>
      </c>
      <c r="W103" s="1"/>
    </row>
    <row r="104" spans="1:23" customFormat="1" x14ac:dyDescent="0.25">
      <c r="B104" s="10"/>
      <c r="C104" s="29"/>
      <c r="E104" s="12"/>
      <c r="V104" s="106"/>
    </row>
    <row r="105" spans="1:23" customFormat="1" ht="15.75" thickBot="1" x14ac:dyDescent="0.3">
      <c r="B105" s="10"/>
      <c r="C105" s="29"/>
      <c r="E105" s="12"/>
      <c r="V105" s="106"/>
    </row>
    <row r="106" spans="1:23" customFormat="1" ht="18.75" x14ac:dyDescent="0.25">
      <c r="B106" s="85"/>
      <c r="C106" s="86" t="s">
        <v>429</v>
      </c>
      <c r="D106" s="90"/>
      <c r="E106" s="87"/>
      <c r="F106" s="87"/>
      <c r="G106" s="87"/>
      <c r="H106" s="87"/>
      <c r="I106" s="87"/>
      <c r="J106" s="87"/>
      <c r="K106" s="87"/>
      <c r="L106" s="87"/>
      <c r="M106" s="87"/>
      <c r="N106" s="87"/>
      <c r="O106" s="87"/>
      <c r="P106" s="87"/>
      <c r="Q106" s="87"/>
      <c r="R106" s="87"/>
      <c r="S106" s="87"/>
      <c r="T106" s="87"/>
      <c r="U106" s="87"/>
      <c r="V106" s="97"/>
    </row>
    <row r="107" spans="1:23" customFormat="1" ht="22.35" customHeight="1" thickBot="1" x14ac:dyDescent="0.25">
      <c r="B107" s="88"/>
      <c r="C107" s="361" t="s">
        <v>430</v>
      </c>
      <c r="D107" s="361"/>
      <c r="E107" s="361"/>
      <c r="F107" s="361"/>
      <c r="G107" s="361"/>
      <c r="H107" s="361"/>
      <c r="I107" s="361"/>
      <c r="J107" s="361"/>
      <c r="K107" s="361"/>
      <c r="L107" s="361"/>
      <c r="M107" s="361"/>
      <c r="N107" s="361"/>
      <c r="O107" s="361"/>
      <c r="P107" s="361"/>
      <c r="Q107" s="361"/>
      <c r="R107" s="361"/>
      <c r="S107" s="361"/>
      <c r="T107" s="361"/>
      <c r="U107" s="361"/>
      <c r="V107" s="362"/>
    </row>
    <row r="108" spans="1:23" x14ac:dyDescent="0.2">
      <c r="B108" s="4"/>
      <c r="C108" s="94"/>
      <c r="D108" s="94"/>
      <c r="E108" s="94"/>
      <c r="F108" s="94"/>
      <c r="G108" s="94"/>
      <c r="H108" s="94"/>
      <c r="I108" s="94"/>
      <c r="J108" s="94"/>
      <c r="K108" s="94"/>
      <c r="L108" s="94"/>
      <c r="M108" s="94"/>
      <c r="N108" s="94"/>
      <c r="O108" s="94"/>
      <c r="P108" s="94"/>
      <c r="Q108" s="94"/>
      <c r="R108" s="94"/>
      <c r="S108" s="94"/>
      <c r="T108" s="94"/>
      <c r="U108" s="94"/>
      <c r="V108" s="104"/>
      <c r="W108" s="1"/>
    </row>
    <row r="109" spans="1:23" customFormat="1" ht="3.75" customHeight="1" thickBot="1" x14ac:dyDescent="0.3">
      <c r="B109" s="10"/>
      <c r="C109" s="29"/>
      <c r="V109" s="105"/>
    </row>
    <row r="110" spans="1:23" s="2" customFormat="1" ht="57.6" customHeight="1" thickBot="1" x14ac:dyDescent="0.25">
      <c r="B110" s="65">
        <v>5</v>
      </c>
      <c r="C110" s="66" t="s">
        <v>431</v>
      </c>
      <c r="D110" s="64" t="s">
        <v>93</v>
      </c>
      <c r="E110" s="69" t="s">
        <v>311</v>
      </c>
      <c r="F110" s="83" t="s">
        <v>96</v>
      </c>
      <c r="G110" s="68" t="s">
        <v>97</v>
      </c>
      <c r="H110" s="68" t="s">
        <v>98</v>
      </c>
      <c r="I110" s="68" t="s">
        <v>99</v>
      </c>
      <c r="J110" s="75" t="s">
        <v>100</v>
      </c>
      <c r="K110" s="69" t="s">
        <v>101</v>
      </c>
      <c r="L110" s="130" t="s">
        <v>102</v>
      </c>
      <c r="M110" s="68" t="s">
        <v>103</v>
      </c>
      <c r="N110" s="68" t="s">
        <v>104</v>
      </c>
      <c r="O110" s="68" t="s">
        <v>105</v>
      </c>
      <c r="P110" s="75" t="s">
        <v>106</v>
      </c>
      <c r="Q110" s="69" t="s">
        <v>312</v>
      </c>
      <c r="R110" s="69" t="s">
        <v>313</v>
      </c>
      <c r="S110" s="69" t="s">
        <v>314</v>
      </c>
      <c r="T110" s="69" t="s">
        <v>315</v>
      </c>
      <c r="U110" s="69" t="s">
        <v>111</v>
      </c>
      <c r="V110" s="80" t="s">
        <v>316</v>
      </c>
    </row>
    <row r="111" spans="1:23" ht="24.75" customHeight="1" thickBot="1" x14ac:dyDescent="0.25">
      <c r="B111" s="109"/>
      <c r="C111" s="129"/>
      <c r="D111" s="24" t="s">
        <v>432</v>
      </c>
      <c r="E111" s="74" t="s">
        <v>433</v>
      </c>
      <c r="F111" s="322">
        <v>0</v>
      </c>
      <c r="G111" s="323">
        <v>-280.0983446041455</v>
      </c>
      <c r="H111" s="323">
        <v>-280.0983446041455</v>
      </c>
      <c r="I111" s="323">
        <v>-280.0983446041455</v>
      </c>
      <c r="J111" s="324">
        <v>-280.0983446041455</v>
      </c>
      <c r="K111" s="325">
        <v>-1120.393378416582</v>
      </c>
      <c r="L111" s="322">
        <v>-3471.6830237889089</v>
      </c>
      <c r="M111" s="323">
        <v>-3471.6830237889089</v>
      </c>
      <c r="N111" s="323">
        <v>-3471.6830237889089</v>
      </c>
      <c r="O111" s="323">
        <v>-3471.6830237889089</v>
      </c>
      <c r="P111" s="324">
        <v>-3471.6830237889089</v>
      </c>
      <c r="Q111" s="325">
        <v>-17358.41511894454</v>
      </c>
      <c r="R111" s="326">
        <v>-47399.84969436346</v>
      </c>
      <c r="S111" s="326">
        <v>-89268.941096795781</v>
      </c>
      <c r="T111" s="326">
        <v>-130214.62841891982</v>
      </c>
      <c r="U111" s="327">
        <v>-285362.22770744021</v>
      </c>
      <c r="V111" s="100" t="s">
        <v>434</v>
      </c>
      <c r="W111" s="1"/>
    </row>
    <row r="112" spans="1:23" customFormat="1" ht="10.5" customHeight="1" thickBot="1" x14ac:dyDescent="0.3">
      <c r="B112" s="10"/>
      <c r="C112" s="29"/>
      <c r="V112" s="105"/>
    </row>
    <row r="113" spans="2:23" s="2" customFormat="1" ht="56.85" customHeight="1" thickBot="1" x14ac:dyDescent="0.25">
      <c r="B113" s="65">
        <v>6</v>
      </c>
      <c r="C113" s="66" t="s">
        <v>435</v>
      </c>
      <c r="D113" s="64" t="s">
        <v>93</v>
      </c>
      <c r="E113" s="69" t="s">
        <v>311</v>
      </c>
      <c r="F113" s="130" t="s">
        <v>96</v>
      </c>
      <c r="G113" s="68" t="s">
        <v>97</v>
      </c>
      <c r="H113" s="68" t="s">
        <v>98</v>
      </c>
      <c r="I113" s="68" t="s">
        <v>99</v>
      </c>
      <c r="J113" s="75" t="s">
        <v>100</v>
      </c>
      <c r="K113" s="69" t="s">
        <v>101</v>
      </c>
      <c r="L113" s="130" t="s">
        <v>102</v>
      </c>
      <c r="M113" s="68" t="s">
        <v>103</v>
      </c>
      <c r="N113" s="68" t="s">
        <v>104</v>
      </c>
      <c r="O113" s="68" t="s">
        <v>105</v>
      </c>
      <c r="P113" s="75" t="s">
        <v>106</v>
      </c>
      <c r="Q113" s="69" t="s">
        <v>312</v>
      </c>
      <c r="R113" s="69" t="s">
        <v>313</v>
      </c>
      <c r="S113" s="69" t="s">
        <v>314</v>
      </c>
      <c r="T113" s="69" t="s">
        <v>315</v>
      </c>
      <c r="U113" s="69" t="s">
        <v>111</v>
      </c>
      <c r="V113" s="80" t="s">
        <v>316</v>
      </c>
    </row>
    <row r="114" spans="2:23" ht="24" customHeight="1" thickBot="1" x14ac:dyDescent="0.25">
      <c r="B114" s="109"/>
      <c r="C114" s="109"/>
      <c r="D114" s="24" t="s">
        <v>436</v>
      </c>
      <c r="E114" s="74" t="s">
        <v>433</v>
      </c>
      <c r="F114" s="322">
        <v>-35549.907148756007</v>
      </c>
      <c r="G114" s="323">
        <v>-30787.816948290532</v>
      </c>
      <c r="H114" s="323">
        <v>-33045.975836956422</v>
      </c>
      <c r="I114" s="323">
        <v>-33943.19270167574</v>
      </c>
      <c r="J114" s="324">
        <v>-33678.194206172877</v>
      </c>
      <c r="K114" s="325">
        <v>-160860.8847365884</v>
      </c>
      <c r="L114" s="322">
        <v>-64503.842546300562</v>
      </c>
      <c r="M114" s="323">
        <v>-79342.165907712988</v>
      </c>
      <c r="N114" s="323">
        <v>-79893.793591311987</v>
      </c>
      <c r="O114" s="323">
        <v>-93375.15942901501</v>
      </c>
      <c r="P114" s="324">
        <v>-121101.05388486139</v>
      </c>
      <c r="Q114" s="325">
        <v>-438216.01535920188</v>
      </c>
      <c r="R114" s="326">
        <v>-519269.71517484024</v>
      </c>
      <c r="S114" s="326">
        <v>-893560.40507096658</v>
      </c>
      <c r="T114" s="326">
        <v>-3897315.8638910321</v>
      </c>
      <c r="U114" s="327">
        <v>-5909222.8842326403</v>
      </c>
      <c r="V114" s="100" t="s">
        <v>437</v>
      </c>
      <c r="W114" s="1"/>
    </row>
    <row r="115" spans="2:23" ht="14.85" customHeight="1" x14ac:dyDescent="0.2">
      <c r="B115" s="1"/>
      <c r="C115" s="1"/>
      <c r="Q115" s="1"/>
      <c r="T115" s="1"/>
      <c r="U115" s="1"/>
      <c r="V115" s="107"/>
      <c r="W115" s="1"/>
    </row>
    <row r="116" spans="2:23" x14ac:dyDescent="0.2">
      <c r="B116" s="4"/>
      <c r="C116" s="5"/>
      <c r="D116" s="5"/>
      <c r="E116" s="12"/>
      <c r="G116" s="137"/>
      <c r="H116" s="137"/>
      <c r="I116" s="137"/>
      <c r="J116" s="137"/>
      <c r="K116" s="137"/>
      <c r="L116" s="137"/>
      <c r="M116" s="137"/>
      <c r="N116" s="137"/>
      <c r="O116" s="137"/>
      <c r="P116" s="137"/>
      <c r="Q116" s="137"/>
      <c r="R116" s="137"/>
      <c r="S116" s="137"/>
      <c r="T116" s="137"/>
      <c r="U116" s="137"/>
      <c r="V116" s="101"/>
      <c r="W116" s="1"/>
    </row>
    <row r="117" spans="2:23" x14ac:dyDescent="0.2">
      <c r="B117" s="4"/>
      <c r="C117" s="5"/>
      <c r="D117" s="5"/>
      <c r="E117" s="12"/>
      <c r="G117" s="137"/>
      <c r="H117" s="137"/>
      <c r="I117" s="137"/>
      <c r="J117" s="137"/>
      <c r="K117" s="137"/>
      <c r="L117" s="137"/>
      <c r="M117" s="137"/>
      <c r="N117" s="137"/>
      <c r="O117" s="137"/>
      <c r="P117" s="137"/>
      <c r="Q117" s="137"/>
      <c r="R117" s="137"/>
      <c r="S117" s="137"/>
      <c r="T117" s="137"/>
      <c r="U117" s="137"/>
      <c r="V117" s="101"/>
      <c r="W117" s="1"/>
    </row>
    <row r="118" spans="2:23" x14ac:dyDescent="0.2">
      <c r="L118" s="2"/>
      <c r="O118" s="2"/>
      <c r="P118" s="2"/>
      <c r="R118" s="2"/>
      <c r="T118" s="1"/>
      <c r="U118" s="1"/>
      <c r="V118" s="107"/>
      <c r="W118" s="1"/>
    </row>
    <row r="119" spans="2:23" x14ac:dyDescent="0.2">
      <c r="L119" s="2"/>
      <c r="O119" s="2"/>
      <c r="P119" s="2"/>
      <c r="R119" s="2"/>
      <c r="T119" s="1"/>
      <c r="U119" s="1"/>
      <c r="V119" s="107"/>
      <c r="W119" s="1"/>
    </row>
    <row r="120" spans="2:23" x14ac:dyDescent="0.2">
      <c r="L120" s="2"/>
      <c r="O120" s="2"/>
      <c r="P120" s="2"/>
      <c r="R120" s="2"/>
      <c r="T120" s="1"/>
      <c r="U120" s="1"/>
      <c r="V120" s="107"/>
      <c r="W120" s="1"/>
    </row>
    <row r="121" spans="2:23" x14ac:dyDescent="0.2">
      <c r="L121" s="2"/>
      <c r="O121" s="2"/>
      <c r="P121" s="2"/>
      <c r="R121" s="2"/>
      <c r="T121" s="1"/>
      <c r="U121" s="1"/>
      <c r="V121" s="107"/>
      <c r="W121" s="1"/>
    </row>
    <row r="122" spans="2:23" x14ac:dyDescent="0.2">
      <c r="L122" s="2"/>
      <c r="O122" s="2"/>
      <c r="P122" s="2"/>
      <c r="R122" s="2"/>
      <c r="T122" s="1"/>
      <c r="U122" s="1"/>
      <c r="V122" s="107"/>
      <c r="W122" s="1"/>
    </row>
    <row r="123" spans="2:23" x14ac:dyDescent="0.2">
      <c r="L123" s="2"/>
      <c r="O123" s="2"/>
      <c r="P123" s="2"/>
      <c r="R123" s="2"/>
      <c r="T123" s="1"/>
      <c r="U123" s="1"/>
      <c r="V123" s="107"/>
      <c r="W123" s="1"/>
    </row>
    <row r="124" spans="2:23" x14ac:dyDescent="0.2">
      <c r="L124" s="2"/>
      <c r="O124" s="2"/>
      <c r="P124" s="2"/>
      <c r="R124" s="2"/>
      <c r="T124" s="1"/>
      <c r="U124" s="1"/>
      <c r="V124" s="107"/>
      <c r="W124" s="1"/>
    </row>
    <row r="125" spans="2:23" x14ac:dyDescent="0.2">
      <c r="L125" s="2"/>
      <c r="O125" s="2"/>
      <c r="P125" s="2"/>
      <c r="R125" s="2"/>
      <c r="T125" s="1"/>
      <c r="U125" s="1"/>
      <c r="V125" s="107"/>
      <c r="W125" s="1"/>
    </row>
  </sheetData>
  <sheetProtection algorithmName="SHA-512" hashValue="oI1iUHkMYxPIUvP7Y8uG56GPiim4a1FFWoukQWvq0jw8HISSo/lGiNPc19p5g1aKlmezjuEwb7CSlNv3EO6I0A==" saltValue="jSOeAxlAwZe0BInN54i+Tg==" spinCount="100000" sheet="1" objects="1" scenarios="1"/>
  <mergeCells count="27">
    <mergeCell ref="C107:V107"/>
    <mergeCell ref="B55:B58"/>
    <mergeCell ref="C55:C58"/>
    <mergeCell ref="B98:B103"/>
    <mergeCell ref="C98:C103"/>
    <mergeCell ref="B80:C90"/>
    <mergeCell ref="B60:C70"/>
    <mergeCell ref="B74:B78"/>
    <mergeCell ref="J1:M1"/>
    <mergeCell ref="J2:M2"/>
    <mergeCell ref="J3:M3"/>
    <mergeCell ref="C5:V5"/>
    <mergeCell ref="C6:V6"/>
    <mergeCell ref="C8:V8"/>
    <mergeCell ref="C94:V94"/>
    <mergeCell ref="C48:C52"/>
    <mergeCell ref="C74:C78"/>
    <mergeCell ref="B10:V10"/>
    <mergeCell ref="C12:D13"/>
    <mergeCell ref="C14:V14"/>
    <mergeCell ref="B17:B21"/>
    <mergeCell ref="C17:C21"/>
    <mergeCell ref="B24:B28"/>
    <mergeCell ref="C24:C28"/>
    <mergeCell ref="B48:B52"/>
    <mergeCell ref="B30:C40"/>
    <mergeCell ref="C43:D4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74CD-DDDF-4A23-81C9-3D9F10F675BC}">
  <sheetPr>
    <tabColor theme="7"/>
  </sheetPr>
  <dimension ref="A1:N44"/>
  <sheetViews>
    <sheetView zoomScale="85" zoomScaleNormal="85" workbookViewId="0"/>
  </sheetViews>
  <sheetFormatPr defaultColWidth="7.625" defaultRowHeight="14.25" x14ac:dyDescent="0.2"/>
  <cols>
    <col min="1" max="1" width="4.5" style="123" customWidth="1"/>
    <col min="2" max="2" width="31.125" style="123" customWidth="1"/>
    <col min="3" max="6" width="8.625" style="123" customWidth="1"/>
    <col min="7" max="7" width="9.875" style="123" customWidth="1"/>
    <col min="8" max="8" width="9.375" style="123" customWidth="1"/>
    <col min="9" max="9" width="42" style="123" customWidth="1"/>
    <col min="10" max="10" width="11.625" style="123" customWidth="1"/>
    <col min="11" max="13" width="12" style="123" customWidth="1"/>
    <col min="14" max="16384" width="7.625" style="123"/>
  </cols>
  <sheetData>
    <row r="1" spans="1:14" s="118" customFormat="1" ht="15" x14ac:dyDescent="0.2">
      <c r="A1" s="117"/>
      <c r="G1" s="141"/>
      <c r="H1" s="174"/>
      <c r="I1" s="237" t="s">
        <v>21</v>
      </c>
      <c r="K1"/>
      <c r="L1"/>
      <c r="M1"/>
    </row>
    <row r="2" spans="1:14" s="119" customFormat="1" ht="18.600000000000001" customHeight="1" x14ac:dyDescent="0.2">
      <c r="B2" s="119" t="s">
        <v>438</v>
      </c>
      <c r="H2" s="168"/>
      <c r="I2" s="238" t="s">
        <v>22</v>
      </c>
      <c r="K2" s="1"/>
      <c r="L2" s="1"/>
      <c r="M2" s="1"/>
    </row>
    <row r="3" spans="1:14" s="119" customFormat="1" ht="15.95" customHeight="1" x14ac:dyDescent="0.2">
      <c r="B3" s="388" t="s">
        <v>439</v>
      </c>
      <c r="C3" s="389"/>
      <c r="H3" s="136"/>
      <c r="I3" s="237" t="s">
        <v>23</v>
      </c>
      <c r="K3"/>
      <c r="L3"/>
      <c r="M3"/>
    </row>
    <row r="4" spans="1:14" s="119" customFormat="1" ht="16.7" customHeight="1" thickBot="1" x14ac:dyDescent="0.25">
      <c r="B4" s="120" t="s">
        <v>440</v>
      </c>
      <c r="C4" s="120"/>
    </row>
    <row r="5" spans="1:14" customFormat="1" ht="18.75" x14ac:dyDescent="0.25">
      <c r="B5" s="252" t="s">
        <v>84</v>
      </c>
      <c r="C5" s="199"/>
      <c r="D5" s="195"/>
      <c r="E5" s="195"/>
      <c r="F5" s="195"/>
      <c r="G5" s="195"/>
      <c r="H5" s="195"/>
      <c r="I5" s="195"/>
      <c r="J5" s="195"/>
      <c r="K5" s="195"/>
      <c r="L5" s="195"/>
      <c r="M5" s="195"/>
      <c r="N5" s="196"/>
    </row>
    <row r="6" spans="1:14" customFormat="1" ht="15" customHeight="1" thickBot="1" x14ac:dyDescent="0.25">
      <c r="B6" s="253" t="s">
        <v>85</v>
      </c>
      <c r="C6" s="200"/>
      <c r="D6" s="197"/>
      <c r="E6" s="197"/>
      <c r="F6" s="197"/>
      <c r="G6" s="197"/>
      <c r="H6" s="197"/>
      <c r="I6" s="197"/>
      <c r="J6" s="197"/>
      <c r="K6" s="197"/>
      <c r="L6" s="197"/>
      <c r="M6" s="197"/>
      <c r="N6" s="198"/>
    </row>
    <row r="7" spans="1:14" s="1" customFormat="1" ht="4.5" customHeight="1" thickBot="1" x14ac:dyDescent="0.25">
      <c r="A7" s="91"/>
      <c r="B7" s="91"/>
      <c r="C7" s="128"/>
      <c r="D7" s="128"/>
      <c r="E7" s="128"/>
      <c r="F7" s="128"/>
      <c r="G7" s="128"/>
      <c r="H7" s="128"/>
      <c r="I7" s="128"/>
      <c r="J7" s="128"/>
      <c r="K7" s="128"/>
      <c r="L7" s="128"/>
      <c r="M7" s="128"/>
      <c r="N7" s="128"/>
    </row>
    <row r="8" spans="1:14" s="38" customFormat="1" ht="32.450000000000003" customHeight="1" thickBot="1" x14ac:dyDescent="0.25">
      <c r="A8" s="91"/>
      <c r="B8" s="390" t="s">
        <v>441</v>
      </c>
      <c r="C8" s="391"/>
      <c r="D8" s="391"/>
      <c r="E8" s="391"/>
      <c r="F8" s="391"/>
      <c r="G8" s="391"/>
      <c r="H8" s="391"/>
      <c r="I8" s="391"/>
      <c r="J8" s="391"/>
      <c r="K8" s="391"/>
      <c r="L8" s="391"/>
      <c r="M8" s="391"/>
      <c r="N8" s="392"/>
    </row>
    <row r="9" spans="1:14" s="1" customFormat="1" ht="15.75" x14ac:dyDescent="0.2">
      <c r="B9" s="128"/>
      <c r="C9" s="128"/>
      <c r="D9" s="128"/>
      <c r="E9" s="128"/>
      <c r="F9" s="128"/>
      <c r="G9" s="128"/>
      <c r="H9" s="128"/>
      <c r="I9" s="128"/>
      <c r="J9" s="128"/>
      <c r="K9" s="128"/>
      <c r="L9" s="128"/>
      <c r="M9" s="128"/>
      <c r="N9" s="128"/>
    </row>
    <row r="10" spans="1:14" s="122" customFormat="1" ht="13.35" customHeight="1" x14ac:dyDescent="0.2">
      <c r="A10" s="121"/>
    </row>
    <row r="11" spans="1:14" ht="15" x14ac:dyDescent="0.2">
      <c r="A11" s="110" t="s">
        <v>442</v>
      </c>
      <c r="B11" s="115" t="s">
        <v>443</v>
      </c>
      <c r="C11" s="111"/>
      <c r="D11" s="116" t="s">
        <v>88</v>
      </c>
      <c r="E11" s="112" t="s">
        <v>89</v>
      </c>
      <c r="F11" s="112" t="s">
        <v>90</v>
      </c>
      <c r="G11" s="112" t="s">
        <v>91</v>
      </c>
      <c r="H11" s="113" t="s">
        <v>92</v>
      </c>
      <c r="I11" s="114"/>
    </row>
    <row r="12" spans="1:14" ht="47.25" customHeight="1" x14ac:dyDescent="0.2">
      <c r="A12" s="124"/>
      <c r="B12" s="224" t="s">
        <v>444</v>
      </c>
      <c r="C12" s="114" t="s">
        <v>445</v>
      </c>
      <c r="D12" s="114" t="s">
        <v>446</v>
      </c>
      <c r="E12" s="205" t="s">
        <v>447</v>
      </c>
      <c r="F12" s="205" t="s">
        <v>448</v>
      </c>
      <c r="G12" s="205" t="s">
        <v>449</v>
      </c>
      <c r="H12" s="206" t="s">
        <v>450</v>
      </c>
      <c r="I12" s="205" t="s">
        <v>451</v>
      </c>
    </row>
    <row r="13" spans="1:14" ht="120" x14ac:dyDescent="0.2">
      <c r="A13" s="124"/>
      <c r="B13" s="125" t="s">
        <v>452</v>
      </c>
      <c r="C13" s="126" t="s">
        <v>129</v>
      </c>
      <c r="D13" s="285">
        <v>1450.1776574083076</v>
      </c>
      <c r="E13" s="285">
        <v>4188.5990083572615</v>
      </c>
      <c r="F13" s="285">
        <v>4355.5425824497725</v>
      </c>
      <c r="G13" s="285">
        <v>4059.4014570037507</v>
      </c>
      <c r="H13" s="285">
        <v>2998.5272792046858</v>
      </c>
      <c r="I13" s="175" t="s">
        <v>453</v>
      </c>
    </row>
    <row r="14" spans="1:14" ht="225" x14ac:dyDescent="0.2">
      <c r="A14" s="124"/>
      <c r="B14" s="125" t="s">
        <v>454</v>
      </c>
      <c r="C14" s="126" t="s">
        <v>129</v>
      </c>
      <c r="D14" s="285">
        <v>1522.6206574083076</v>
      </c>
      <c r="E14" s="285">
        <v>4443.525008357261</v>
      </c>
      <c r="F14" s="285">
        <v>4574.6718085924176</v>
      </c>
      <c r="G14" s="285">
        <v>8941.8583026233282</v>
      </c>
      <c r="H14" s="285">
        <v>23194.96674126801</v>
      </c>
      <c r="I14" s="175" t="s">
        <v>455</v>
      </c>
    </row>
    <row r="15" spans="1:14" ht="120" x14ac:dyDescent="0.2">
      <c r="A15" s="124"/>
      <c r="B15" s="125" t="s">
        <v>456</v>
      </c>
      <c r="C15" s="126" t="s">
        <v>129</v>
      </c>
      <c r="D15" s="285">
        <v>1365.2219981078565</v>
      </c>
      <c r="E15" s="285">
        <v>2337.44997316749</v>
      </c>
      <c r="F15" s="285">
        <v>2517.2334332795585</v>
      </c>
      <c r="G15" s="285">
        <v>2318.902384897357</v>
      </c>
      <c r="H15" s="285">
        <v>1781.799328889796</v>
      </c>
      <c r="I15" s="175" t="s">
        <v>457</v>
      </c>
    </row>
    <row r="16" spans="1:14" ht="60" x14ac:dyDescent="0.2">
      <c r="A16" s="124"/>
      <c r="B16" s="125" t="s">
        <v>458</v>
      </c>
      <c r="C16" s="126" t="s">
        <v>129</v>
      </c>
      <c r="D16" s="285">
        <v>1522.6206574083076</v>
      </c>
      <c r="E16" s="285">
        <v>4665.4048370068804</v>
      </c>
      <c r="F16" s="285">
        <v>4832.6430779715702</v>
      </c>
      <c r="G16" s="285">
        <v>9416.8607674356608</v>
      </c>
      <c r="H16" s="285">
        <v>24374.702245635486</v>
      </c>
      <c r="I16" s="175" t="s">
        <v>459</v>
      </c>
    </row>
    <row r="17" spans="1:9" ht="45" x14ac:dyDescent="0.2">
      <c r="A17" s="124"/>
      <c r="B17" s="125" t="s">
        <v>460</v>
      </c>
      <c r="C17" s="126" t="s">
        <v>129</v>
      </c>
      <c r="D17" s="285">
        <v>1523.8971214083074</v>
      </c>
      <c r="E17" s="285">
        <v>4492.6752913572609</v>
      </c>
      <c r="F17" s="285">
        <v>4594.4641814497718</v>
      </c>
      <c r="G17" s="285">
        <v>8966.1444362961083</v>
      </c>
      <c r="H17" s="285">
        <v>23226.646340268009</v>
      </c>
      <c r="I17" s="175" t="s">
        <v>461</v>
      </c>
    </row>
    <row r="18" spans="1:9" x14ac:dyDescent="0.2">
      <c r="A18" s="124"/>
      <c r="D18" s="127"/>
      <c r="E18" s="127"/>
      <c r="F18" s="127"/>
      <c r="G18" s="127"/>
      <c r="H18" s="127"/>
      <c r="I18" s="127"/>
    </row>
    <row r="20" spans="1:9" ht="15" x14ac:dyDescent="0.2">
      <c r="A20" s="110" t="s">
        <v>462</v>
      </c>
      <c r="B20" s="115" t="s">
        <v>463</v>
      </c>
      <c r="C20" s="111"/>
      <c r="D20" s="116" t="s">
        <v>88</v>
      </c>
      <c r="E20" s="112" t="s">
        <v>89</v>
      </c>
      <c r="F20" s="112" t="s">
        <v>90</v>
      </c>
      <c r="G20" s="112" t="s">
        <v>91</v>
      </c>
      <c r="H20" s="113" t="s">
        <v>92</v>
      </c>
      <c r="I20" s="114"/>
    </row>
    <row r="21" spans="1:9" ht="47.25" x14ac:dyDescent="0.2">
      <c r="A21" s="124"/>
      <c r="B21" s="224" t="s">
        <v>464</v>
      </c>
      <c r="C21" s="114" t="s">
        <v>445</v>
      </c>
      <c r="D21" s="114" t="s">
        <v>446</v>
      </c>
      <c r="E21" s="114" t="s">
        <v>447</v>
      </c>
      <c r="F21" s="114" t="s">
        <v>448</v>
      </c>
      <c r="G21" s="114" t="s">
        <v>449</v>
      </c>
      <c r="H21" s="113" t="s">
        <v>450</v>
      </c>
      <c r="I21" s="114" t="s">
        <v>451</v>
      </c>
    </row>
    <row r="22" spans="1:9" ht="75" x14ac:dyDescent="0.2">
      <c r="A22" s="124"/>
      <c r="B22" s="125" t="s">
        <v>452</v>
      </c>
      <c r="C22" s="126" t="s">
        <v>129</v>
      </c>
      <c r="D22" s="285">
        <v>664.22830111187409</v>
      </c>
      <c r="E22" s="285">
        <v>3633.8825047194441</v>
      </c>
      <c r="F22" s="285">
        <v>4355.5425824497725</v>
      </c>
      <c r="G22" s="285">
        <v>4059.4014570037507</v>
      </c>
      <c r="H22" s="285">
        <v>2998.5272792046858</v>
      </c>
      <c r="I22" s="175" t="s">
        <v>465</v>
      </c>
    </row>
    <row r="23" spans="1:9" ht="150" x14ac:dyDescent="0.2">
      <c r="A23" s="124"/>
      <c r="B23" s="125" t="s">
        <v>454</v>
      </c>
      <c r="C23" s="126" t="s">
        <v>129</v>
      </c>
      <c r="D23" s="285">
        <v>664.22830111187409</v>
      </c>
      <c r="E23" s="285">
        <v>3633.8825047194441</v>
      </c>
      <c r="F23" s="285">
        <v>4355.5425824497725</v>
      </c>
      <c r="G23" s="285">
        <v>4059.4014570037507</v>
      </c>
      <c r="H23" s="285">
        <v>2998.5272792046858</v>
      </c>
      <c r="I23" s="175" t="s">
        <v>466</v>
      </c>
    </row>
    <row r="24" spans="1:9" ht="75" x14ac:dyDescent="0.2">
      <c r="A24" s="124"/>
      <c r="B24" s="125" t="s">
        <v>456</v>
      </c>
      <c r="C24" s="126" t="s">
        <v>129</v>
      </c>
      <c r="D24" s="285">
        <v>579.27264181142289</v>
      </c>
      <c r="E24" s="285">
        <v>1782.7334695296734</v>
      </c>
      <c r="F24" s="285">
        <v>2517.2334332795585</v>
      </c>
      <c r="G24" s="285">
        <v>2318.902384897357</v>
      </c>
      <c r="H24" s="285">
        <v>1781.799328889796</v>
      </c>
      <c r="I24" s="175" t="s">
        <v>467</v>
      </c>
    </row>
    <row r="25" spans="1:9" ht="60" x14ac:dyDescent="0.2">
      <c r="A25" s="124"/>
      <c r="B25" s="125" t="s">
        <v>458</v>
      </c>
      <c r="C25" s="126" t="s">
        <v>129</v>
      </c>
      <c r="D25" s="285">
        <v>664.22830111187409</v>
      </c>
      <c r="E25" s="285">
        <v>3843.0160333690642</v>
      </c>
      <c r="F25" s="285">
        <v>4603.1517518289247</v>
      </c>
      <c r="G25" s="285">
        <v>4290.8090728514635</v>
      </c>
      <c r="H25" s="285">
        <v>3168.4408104689887</v>
      </c>
      <c r="I25" s="175" t="s">
        <v>468</v>
      </c>
    </row>
    <row r="26" spans="1:9" ht="15" x14ac:dyDescent="0.2">
      <c r="A26" s="124"/>
      <c r="B26" s="125" t="s">
        <v>460</v>
      </c>
      <c r="C26" s="126" t="s">
        <v>129</v>
      </c>
      <c r="D26" s="285">
        <v>664.22830111187409</v>
      </c>
      <c r="E26" s="285">
        <v>3633.8825047194441</v>
      </c>
      <c r="F26" s="285">
        <v>4355.5425824497725</v>
      </c>
      <c r="G26" s="285">
        <v>4059.4014570037507</v>
      </c>
      <c r="H26" s="285">
        <v>2998.5272792046858</v>
      </c>
      <c r="I26" s="175" t="s">
        <v>469</v>
      </c>
    </row>
    <row r="28" spans="1:9" ht="15" x14ac:dyDescent="0.2">
      <c r="A28" s="110" t="s">
        <v>470</v>
      </c>
      <c r="B28" s="115" t="s">
        <v>471</v>
      </c>
      <c r="C28" s="111"/>
      <c r="D28" s="116" t="s">
        <v>88</v>
      </c>
      <c r="E28" s="112" t="s">
        <v>89</v>
      </c>
      <c r="F28" s="112" t="s">
        <v>90</v>
      </c>
      <c r="G28" s="112" t="s">
        <v>91</v>
      </c>
      <c r="H28" s="113" t="s">
        <v>92</v>
      </c>
      <c r="I28" s="114"/>
    </row>
    <row r="29" spans="1:9" ht="31.5" x14ac:dyDescent="0.2">
      <c r="A29" s="124"/>
      <c r="B29" s="224" t="s">
        <v>472</v>
      </c>
      <c r="C29" s="114" t="s">
        <v>445</v>
      </c>
      <c r="D29" s="114" t="s">
        <v>446</v>
      </c>
      <c r="E29" s="114" t="s">
        <v>447</v>
      </c>
      <c r="F29" s="114" t="s">
        <v>448</v>
      </c>
      <c r="G29" s="114" t="s">
        <v>449</v>
      </c>
      <c r="H29" s="113" t="s">
        <v>450</v>
      </c>
      <c r="I29" s="114" t="s">
        <v>451</v>
      </c>
    </row>
    <row r="30" spans="1:9" ht="60" x14ac:dyDescent="0.2">
      <c r="A30" s="124"/>
      <c r="B30" s="125" t="s">
        <v>452</v>
      </c>
      <c r="C30" s="126" t="s">
        <v>129</v>
      </c>
      <c r="D30" s="285">
        <v>0</v>
      </c>
      <c r="E30" s="285">
        <v>0</v>
      </c>
      <c r="F30" s="285">
        <v>0</v>
      </c>
      <c r="G30" s="285">
        <v>0</v>
      </c>
      <c r="H30" s="285">
        <v>0</v>
      </c>
      <c r="I30" s="175" t="s">
        <v>473</v>
      </c>
    </row>
    <row r="31" spans="1:9" ht="165" x14ac:dyDescent="0.2">
      <c r="A31" s="124"/>
      <c r="B31" s="125" t="s">
        <v>454</v>
      </c>
      <c r="C31" s="126" t="s">
        <v>129</v>
      </c>
      <c r="D31" s="285">
        <v>72.442999999999998</v>
      </c>
      <c r="E31" s="285">
        <v>254.92600000000002</v>
      </c>
      <c r="F31" s="285">
        <v>207.24200000000002</v>
      </c>
      <c r="G31" s="285">
        <v>4871.8969792923572</v>
      </c>
      <c r="H31" s="285">
        <v>20196.439462063325</v>
      </c>
      <c r="I31" s="175" t="s">
        <v>474</v>
      </c>
    </row>
    <row r="32" spans="1:9" ht="60" x14ac:dyDescent="0.2">
      <c r="A32" s="124"/>
      <c r="B32" s="125" t="s">
        <v>456</v>
      </c>
      <c r="C32" s="126" t="s">
        <v>129</v>
      </c>
      <c r="D32" s="285">
        <v>0</v>
      </c>
      <c r="E32" s="285">
        <v>0</v>
      </c>
      <c r="F32" s="285">
        <v>0</v>
      </c>
      <c r="G32" s="285">
        <v>0</v>
      </c>
      <c r="H32" s="285">
        <v>0</v>
      </c>
      <c r="I32" s="175" t="s">
        <v>475</v>
      </c>
    </row>
    <row r="33" spans="1:9" ht="45" x14ac:dyDescent="0.2">
      <c r="A33" s="124"/>
      <c r="B33" s="125" t="s">
        <v>458</v>
      </c>
      <c r="C33" s="126" t="s">
        <v>129</v>
      </c>
      <c r="D33" s="285">
        <v>72.442999999999998</v>
      </c>
      <c r="E33" s="285">
        <v>267.67230000000006</v>
      </c>
      <c r="F33" s="285">
        <v>217.60410000000002</v>
      </c>
      <c r="G33" s="285">
        <v>5115.4918282569761</v>
      </c>
      <c r="H33" s="285">
        <v>21206.261435166496</v>
      </c>
      <c r="I33" s="175" t="s">
        <v>476</v>
      </c>
    </row>
    <row r="34" spans="1:9" ht="15" x14ac:dyDescent="0.2">
      <c r="A34" s="124"/>
      <c r="B34" s="125" t="s">
        <v>460</v>
      </c>
      <c r="C34" s="126" t="s">
        <v>129</v>
      </c>
      <c r="D34" s="285">
        <v>72.442999999999998</v>
      </c>
      <c r="E34" s="285">
        <v>254.92600000000002</v>
      </c>
      <c r="F34" s="285">
        <v>207.24200000000002</v>
      </c>
      <c r="G34" s="285">
        <v>4871.8969792923572</v>
      </c>
      <c r="H34" s="285">
        <v>20196.439462063325</v>
      </c>
      <c r="I34" s="175" t="s">
        <v>469</v>
      </c>
    </row>
    <row r="36" spans="1:9" ht="15" x14ac:dyDescent="0.2">
      <c r="A36" s="110" t="s">
        <v>477</v>
      </c>
      <c r="B36" s="115" t="s">
        <v>478</v>
      </c>
      <c r="C36" s="111"/>
      <c r="D36" s="116" t="s">
        <v>88</v>
      </c>
      <c r="E36" s="112" t="s">
        <v>89</v>
      </c>
      <c r="F36" s="112" t="s">
        <v>90</v>
      </c>
      <c r="G36" s="112" t="s">
        <v>91</v>
      </c>
      <c r="H36" s="113" t="s">
        <v>92</v>
      </c>
      <c r="I36" s="114"/>
    </row>
    <row r="37" spans="1:9" ht="30" x14ac:dyDescent="0.2">
      <c r="A37" s="124"/>
      <c r="B37" s="222" t="s">
        <v>392</v>
      </c>
      <c r="C37" s="114" t="s">
        <v>445</v>
      </c>
      <c r="D37" s="114" t="s">
        <v>446</v>
      </c>
      <c r="E37" s="114" t="s">
        <v>447</v>
      </c>
      <c r="F37" s="114" t="s">
        <v>448</v>
      </c>
      <c r="G37" s="114" t="s">
        <v>449</v>
      </c>
      <c r="H37" s="113" t="s">
        <v>450</v>
      </c>
      <c r="I37" s="114" t="s">
        <v>451</v>
      </c>
    </row>
    <row r="38" spans="1:9" ht="30" x14ac:dyDescent="0.2">
      <c r="A38" s="124"/>
      <c r="B38" s="125" t="s">
        <v>452</v>
      </c>
      <c r="C38" s="126" t="s">
        <v>129</v>
      </c>
      <c r="D38" s="285">
        <v>104.843</v>
      </c>
      <c r="E38" s="285">
        <v>0</v>
      </c>
      <c r="F38" s="285">
        <v>0</v>
      </c>
      <c r="G38" s="285">
        <v>0</v>
      </c>
      <c r="H38" s="285">
        <v>0</v>
      </c>
      <c r="I38" s="175" t="s">
        <v>479</v>
      </c>
    </row>
    <row r="39" spans="1:9" ht="120" x14ac:dyDescent="0.2">
      <c r="A39" s="124"/>
      <c r="B39" s="125" t="s">
        <v>454</v>
      </c>
      <c r="C39" s="126" t="s">
        <v>129</v>
      </c>
      <c r="D39" s="285">
        <v>104.843</v>
      </c>
      <c r="E39" s="285">
        <v>0</v>
      </c>
      <c r="F39" s="285">
        <v>11.887226142644998</v>
      </c>
      <c r="G39" s="285">
        <v>10.559866327220002</v>
      </c>
      <c r="H39" s="285">
        <v>0</v>
      </c>
      <c r="I39" s="175" t="s">
        <v>480</v>
      </c>
    </row>
    <row r="40" spans="1:9" ht="45" x14ac:dyDescent="0.2">
      <c r="A40" s="124"/>
      <c r="B40" s="125" t="s">
        <v>456</v>
      </c>
      <c r="C40" s="126" t="s">
        <v>129</v>
      </c>
      <c r="D40" s="285">
        <v>104.843</v>
      </c>
      <c r="E40" s="285">
        <v>0</v>
      </c>
      <c r="F40" s="285">
        <v>0</v>
      </c>
      <c r="G40" s="285">
        <v>0</v>
      </c>
      <c r="H40" s="285">
        <v>0</v>
      </c>
      <c r="I40" s="175" t="s">
        <v>481</v>
      </c>
    </row>
    <row r="41" spans="1:9" ht="30" x14ac:dyDescent="0.2">
      <c r="A41" s="124"/>
      <c r="B41" s="125" t="s">
        <v>458</v>
      </c>
      <c r="C41" s="126" t="s">
        <v>129</v>
      </c>
      <c r="D41" s="285">
        <v>104.843</v>
      </c>
      <c r="E41" s="285">
        <v>0</v>
      </c>
      <c r="F41" s="285">
        <v>11.887226142644998</v>
      </c>
      <c r="G41" s="285">
        <v>10.559866327220002</v>
      </c>
      <c r="H41" s="285">
        <v>0</v>
      </c>
      <c r="I41" s="175" t="s">
        <v>482</v>
      </c>
    </row>
    <row r="42" spans="1:9" ht="45" x14ac:dyDescent="0.2">
      <c r="A42" s="124"/>
      <c r="B42" s="125" t="s">
        <v>460</v>
      </c>
      <c r="C42" s="126" t="s">
        <v>129</v>
      </c>
      <c r="D42" s="285">
        <v>104.843</v>
      </c>
      <c r="E42" s="285">
        <v>49.150283000000002</v>
      </c>
      <c r="F42" s="285">
        <v>31.679599</v>
      </c>
      <c r="G42" s="285">
        <v>34.846000000000004</v>
      </c>
      <c r="H42" s="285">
        <v>31.679599</v>
      </c>
      <c r="I42" s="175" t="s">
        <v>461</v>
      </c>
    </row>
    <row r="43" spans="1:9" x14ac:dyDescent="0.2">
      <c r="D43"/>
    </row>
    <row r="44" spans="1:9" ht="18.75" x14ac:dyDescent="0.2">
      <c r="B44" s="223" t="s">
        <v>483</v>
      </c>
    </row>
  </sheetData>
  <sheetProtection algorithmName="SHA-512" hashValue="8qiMmTS42KnSwDrAHRYnumEVf29HG9aHuj18FKpjuotxbONE6kz1tOg/zk/U6U42Y0B3+fkw2HtOETev5RtU3A==" saltValue="UjlDBzFSUZZdJdbTSNL+UQ==" spinCount="100000" sheet="1" objects="1" scenarios="1"/>
  <mergeCells count="2">
    <mergeCell ref="B3:C3"/>
    <mergeCell ref="B8:N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01461A961AAC44A3C984D5A9D89C99" ma:contentTypeVersion="20" ma:contentTypeDescription="Create a new document." ma:contentTypeScope="" ma:versionID="43c5328c703911c5291086004cb46d00">
  <xsd:schema xmlns:xsd="http://www.w3.org/2001/XMLSchema" xmlns:xs="http://www.w3.org/2001/XMLSchema" xmlns:p="http://schemas.microsoft.com/office/2006/metadata/properties" xmlns:ns2="006f2fdd-e674-49f9-8289-f9ed4ab14b96" xmlns:ns3="204a2d8c-b800-445a-ac08-3af7508753ef" targetNamespace="http://schemas.microsoft.com/office/2006/metadata/properties" ma:root="true" ma:fieldsID="2e315dafb02dc7267129cf9055b13283" ns2:_="" ns3:_="">
    <xsd:import namespace="006f2fdd-e674-49f9-8289-f9ed4ab14b96"/>
    <xsd:import namespace="204a2d8c-b800-445a-ac08-3af7508753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Notes" minOccurs="0"/>
                <xsd:element ref="ns2:lcf76f155ced4ddcb4097134ff3c332f" minOccurs="0"/>
                <xsd:element ref="ns3:TaxCatchAll"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f2fdd-e674-49f9-8289-f9ed4ab14b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Notes" ma:index="19" nillable="true" ma:displayName="Notes" ma:format="Dropdown" ma:internalName="Notes">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4a2d8c-b800-445a-ac08-3af7508753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b970a83-4021-43b3-9cb5-92d1a672b662}" ma:internalName="TaxCatchAll" ma:showField="CatchAllData" ma:web="204a2d8c-b800-445a-ac08-3af7508753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04a2d8c-b800-445a-ac08-3af7508753ef" xsi:nil="true"/>
    <lcf76f155ced4ddcb4097134ff3c332f xmlns="006f2fdd-e674-49f9-8289-f9ed4ab14b96">
      <Terms xmlns="http://schemas.microsoft.com/office/infopath/2007/PartnerControls"/>
    </lcf76f155ced4ddcb4097134ff3c332f>
    <Notes xmlns="006f2fdd-e674-49f9-8289-f9ed4ab14b96" xsi:nil="true"/>
    <SharedWithUsers xmlns="204a2d8c-b800-445a-ac08-3af7508753ef">
      <UserInfo>
        <DisplayName>Polly Hardy</DisplayName>
        <AccountId>20</AccountId>
        <AccountType/>
      </UserInfo>
    </SharedWithUsers>
  </documentManagement>
</p:properties>
</file>

<file path=customXml/itemProps1.xml><?xml version="1.0" encoding="utf-8"?>
<ds:datastoreItem xmlns:ds="http://schemas.openxmlformats.org/officeDocument/2006/customXml" ds:itemID="{43A57561-36F3-4156-88E3-543CA5BE8632}">
  <ds:schemaRefs>
    <ds:schemaRef ds:uri="http://schemas.microsoft.com/sharepoint/v3/contenttype/forms"/>
  </ds:schemaRefs>
</ds:datastoreItem>
</file>

<file path=customXml/itemProps2.xml><?xml version="1.0" encoding="utf-8"?>
<ds:datastoreItem xmlns:ds="http://schemas.openxmlformats.org/officeDocument/2006/customXml" ds:itemID="{4206B7AC-7238-4594-B1AC-2AC5A95B4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f2fdd-e674-49f9-8289-f9ed4ab14b96"/>
    <ds:schemaRef ds:uri="204a2d8c-b800-445a-ac08-3af7508753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27259A-252A-4813-AC68-4F263A5573F4}">
  <ds:schemaRefs>
    <ds:schemaRef ds:uri="http://schemas.microsoft.com/office/2006/metadata/properties"/>
    <ds:schemaRef ds:uri="http://schemas.microsoft.com/office/infopath/2007/PartnerControls"/>
    <ds:schemaRef ds:uri="204a2d8c-b800-445a-ac08-3af7508753ef"/>
    <ds:schemaRef ds:uri="006f2fdd-e674-49f9-8289-f9ed4ab14b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 - READ FIRST</vt:lpstr>
      <vt:lpstr>Line definitions</vt:lpstr>
      <vt:lpstr>1. Outcomes</vt:lpstr>
      <vt:lpstr>2. Expenditure</vt:lpstr>
      <vt:lpstr>3. Adaptive Plans</vt:lpstr>
      <vt:lpstr>'1. Outcomes'!Print_Area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Watson</dc:creator>
  <cp:keywords/>
  <dc:description/>
  <cp:lastModifiedBy>Michael Smith3</cp:lastModifiedBy>
  <cp:revision/>
  <dcterms:created xsi:type="dcterms:W3CDTF">2021-11-08T20:44:44Z</dcterms:created>
  <dcterms:modified xsi:type="dcterms:W3CDTF">2023-05-31T15:33:24Z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0x010100BD01461A961AAC44A3C984D5A9D89C99</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1900;#PR24 policy development|60fd7036-82fb-42a0-a747-3db10d29a5a3</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haredWithUsers">
    <vt:lpwstr>15689;#Katie Woollard</vt:lpwstr>
  </property>
  <property fmtid="{D5CDD505-2E9C-101B-9397-08002B2CF9AE}" pid="14" name="MSIP_Label_5ee7b979-c6a0-46e5-ae95-f7f5c2a744b6_Enabled">
    <vt:lpwstr>true</vt:lpwstr>
  </property>
  <property fmtid="{D5CDD505-2E9C-101B-9397-08002B2CF9AE}" pid="15" name="MSIP_Label_5ee7b979-c6a0-46e5-ae95-f7f5c2a744b6_SetDate">
    <vt:lpwstr>2022-07-31T17:08:29Z</vt:lpwstr>
  </property>
  <property fmtid="{D5CDD505-2E9C-101B-9397-08002B2CF9AE}" pid="16" name="MSIP_Label_5ee7b979-c6a0-46e5-ae95-f7f5c2a744b6_Method">
    <vt:lpwstr>Standard</vt:lpwstr>
  </property>
  <property fmtid="{D5CDD505-2E9C-101B-9397-08002B2CF9AE}" pid="17" name="MSIP_Label_5ee7b979-c6a0-46e5-ae95-f7f5c2a744b6_Name">
    <vt:lpwstr>UNCLASSIFIED</vt:lpwstr>
  </property>
  <property fmtid="{D5CDD505-2E9C-101B-9397-08002B2CF9AE}" pid="18" name="MSIP_Label_5ee7b979-c6a0-46e5-ae95-f7f5c2a744b6_SiteId">
    <vt:lpwstr>e15c1e99-7be3-495c-978e-eca7b8ea9f31</vt:lpwstr>
  </property>
  <property fmtid="{D5CDD505-2E9C-101B-9397-08002B2CF9AE}" pid="19" name="MSIP_Label_5ee7b979-c6a0-46e5-ae95-f7f5c2a744b6_ActionId">
    <vt:lpwstr>159c1fdd-bb62-42d8-a981-4adc55591860</vt:lpwstr>
  </property>
  <property fmtid="{D5CDD505-2E9C-101B-9397-08002B2CF9AE}" pid="20" name="MSIP_Label_5ee7b979-c6a0-46e5-ae95-f7f5c2a744b6_ContentBits">
    <vt:lpwstr>0</vt:lpwstr>
  </property>
  <property fmtid="{D5CDD505-2E9C-101B-9397-08002B2CF9AE}" pid="21" name="MediaServiceImageTags">
    <vt:lpwstr/>
  </property>
  <property fmtid="{D5CDD505-2E9C-101B-9397-08002B2CF9AE}" pid="22" name="MSIP_Label_0fadc02d-b84c-4fcd-86e1-6d5a6eea3ef1_Enabled">
    <vt:lpwstr>true</vt:lpwstr>
  </property>
  <property fmtid="{D5CDD505-2E9C-101B-9397-08002B2CF9AE}" pid="23" name="MSIP_Label_0fadc02d-b84c-4fcd-86e1-6d5a6eea3ef1_SetDate">
    <vt:lpwstr>2023-03-13T14:34:17Z</vt:lpwstr>
  </property>
  <property fmtid="{D5CDD505-2E9C-101B-9397-08002B2CF9AE}" pid="24" name="MSIP_Label_0fadc02d-b84c-4fcd-86e1-6d5a6eea3ef1_Method">
    <vt:lpwstr>Privileged</vt:lpwstr>
  </property>
  <property fmtid="{D5CDD505-2E9C-101B-9397-08002B2CF9AE}" pid="25" name="MSIP_Label_0fadc02d-b84c-4fcd-86e1-6d5a6eea3ef1_Name">
    <vt:lpwstr>Public2</vt:lpwstr>
  </property>
  <property fmtid="{D5CDD505-2E9C-101B-9397-08002B2CF9AE}" pid="26" name="MSIP_Label_0fadc02d-b84c-4fcd-86e1-6d5a6eea3ef1_SiteId">
    <vt:lpwstr>92ebd22d-0a9c-4516-a68f-ba966853a8f3</vt:lpwstr>
  </property>
  <property fmtid="{D5CDD505-2E9C-101B-9397-08002B2CF9AE}" pid="27" name="MSIP_Label_0fadc02d-b84c-4fcd-86e1-6d5a6eea3ef1_ActionId">
    <vt:lpwstr>28025a2d-6daa-4d5d-8277-1dc2a7f979b7</vt:lpwstr>
  </property>
  <property fmtid="{D5CDD505-2E9C-101B-9397-08002B2CF9AE}" pid="28" name="MSIP_Label_0fadc02d-b84c-4fcd-86e1-6d5a6eea3ef1_ContentBits">
    <vt:lpwstr>0</vt:lpwstr>
  </property>
</Properties>
</file>